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120" windowWidth="9696" windowHeight="7212" activeTab="2"/>
  </bookViews>
  <sheets>
    <sheet name="Alloc process" sheetId="1" r:id="rId1"/>
    <sheet name="SEA Admin Set Aside " sheetId="2" r:id="rId2"/>
    <sheet name="FY10-FY09-FY08 IV A Comparison" sheetId="3" r:id="rId3"/>
    <sheet name="FY10 IV A Allocations " sheetId="4" r:id="rId4"/>
    <sheet name="Final 2007 Census" sheetId="5" r:id="rId5"/>
    <sheet name="Final FY09 IA Allocations" sheetId="6" r:id="rId6"/>
    <sheet name="Final FY 09 IVA Allocations" sheetId="7" r:id="rId7"/>
  </sheets>
  <definedNames>
    <definedName name="Combined">#REF!</definedName>
    <definedName name="_xlnm.Print_Area" localSheetId="3">'FY10 IV A Allocations '!$A$1:$I$196</definedName>
    <definedName name="_xlnm.Print_Titles" localSheetId="3">'FY10 IV A Allocations '!$1:$9</definedName>
    <definedName name="_xlnm.Print_Titles" localSheetId="2">'FY10-FY09-FY08 IV A Comparison'!$2:$2</definedName>
  </definedNames>
  <calcPr fullCalcOnLoad="1"/>
</workbook>
</file>

<file path=xl/comments4.xml><?xml version="1.0" encoding="utf-8"?>
<comments xmlns="http://schemas.openxmlformats.org/spreadsheetml/2006/main">
  <authors>
    <author>GADOE</author>
  </authors>
  <commentList>
    <comment ref="G7" authorId="0">
      <text>
        <r>
          <rPr>
            <b/>
            <sz val="10"/>
            <rFont val="Tahoma"/>
            <family val="2"/>
          </rPr>
          <t>GADOE:</t>
        </r>
        <r>
          <rPr>
            <sz val="10"/>
            <rFont val="Tahoma"/>
            <family val="2"/>
          </rPr>
          <t xml:space="preserve">
Calculates the %age of the total alloc an LEA will receive based on its pop size.  </t>
        </r>
      </text>
    </comment>
  </commentList>
</comments>
</file>

<file path=xl/sharedStrings.xml><?xml version="1.0" encoding="utf-8"?>
<sst xmlns="http://schemas.openxmlformats.org/spreadsheetml/2006/main" count="1256" uniqueCount="299">
  <si>
    <t>BASIC</t>
  </si>
  <si>
    <t>CONCENTRATION</t>
  </si>
  <si>
    <t>TARGETED</t>
  </si>
  <si>
    <t>EFIG</t>
  </si>
  <si>
    <t>LOCAL EDUCATION AGENCY</t>
  </si>
  <si>
    <t>TOTAL</t>
  </si>
  <si>
    <t>NEGLECTED</t>
  </si>
  <si>
    <t>APPLING COUNTY SCHOOL DISTRICT</t>
  </si>
  <si>
    <t>ATKINSON COUNTY SCHOOL DISTRICT</t>
  </si>
  <si>
    <t>ATLANTA CITY SCHOOL DISTRICT</t>
  </si>
  <si>
    <t>BACON COUNTY SCHOOL DISTRICT</t>
  </si>
  <si>
    <t>BAKER COUNTY SCHOOL DISTRICT</t>
  </si>
  <si>
    <t>BALDWIN COUNTY SCHOOL DISTRICT</t>
  </si>
  <si>
    <t>BANKS COUNTY SCHOOL DISTRICT</t>
  </si>
  <si>
    <t>BARROW COUNTY SCHOOL DISTRICT</t>
  </si>
  <si>
    <t>BARTOW COUNTY SCHOOL DISTRICT</t>
  </si>
  <si>
    <t>BEN HILL COUNTY SCHOOL DISTRICT</t>
  </si>
  <si>
    <t>BERRIEN COUNTY SCHOOL DISTRICT</t>
  </si>
  <si>
    <t>BIBB COUNTY SCHOOL DISTRICT</t>
  </si>
  <si>
    <t>BLECKLEY COUNTY SCHOOL DISTRICT</t>
  </si>
  <si>
    <t>BRANTLEY COUNTY SCHOOL DISTRICT</t>
  </si>
  <si>
    <t>BREMEN CITY SCHOOL DISTRICT</t>
  </si>
  <si>
    <t>BROOKS COUNTY SCHOOL DISTRICT</t>
  </si>
  <si>
    <t>BRYAN COUNTY SCHOOL DISTRICT</t>
  </si>
  <si>
    <t>BUFORD CITY SCHOOL DISTRICT</t>
  </si>
  <si>
    <t>BULLOCH COUNTY SCHOOL DISTRICT</t>
  </si>
  <si>
    <t>BURKE COUNTY SCHOOL DISTRICT</t>
  </si>
  <si>
    <t>BUTTS COUNTY SCHOOL DISTRICT</t>
  </si>
  <si>
    <t>CALHOUN CITY SCHOOL DISTRICT</t>
  </si>
  <si>
    <t>CALHOUN COUNTY SCHOOL DISTRICT</t>
  </si>
  <si>
    <t>CAMDEN COUNTY SCHOOL DISTRICT</t>
  </si>
  <si>
    <t>CANDLER COUNTY SCHOOL DISTRICT</t>
  </si>
  <si>
    <t>CARROLL COUNTY SCHOOL DISTRICT</t>
  </si>
  <si>
    <t>CARROLLTON CITY SCHOOL DISTRICT</t>
  </si>
  <si>
    <t>CARTERSVILLE CITY SCHOOL DISTRICT</t>
  </si>
  <si>
    <t>CATOOSA COUNTY SCHOOL DISTRICT</t>
  </si>
  <si>
    <t>CHARLTON COUNTY SCHOOL DISTRICT</t>
  </si>
  <si>
    <t>CHATHAM COUNTY SCHOOL DISTRICT</t>
  </si>
  <si>
    <t>CHATTAHOOCHEE COUNTY SCHOOL DISTRICT</t>
  </si>
  <si>
    <t>CHATTOOGA COUNTY SCHOOL DISTRICT</t>
  </si>
  <si>
    <t>CHEROKEE COUNTY SCHOOL DISTRICT</t>
  </si>
  <si>
    <t>CHICKAMAUGA CITY SCHOOL DISTRICT</t>
  </si>
  <si>
    <t>CLARKE COUNTY SCHOOL DISTRICT</t>
  </si>
  <si>
    <t>CLAY COUNTY SCHOOL DISTRICT</t>
  </si>
  <si>
    <t>CLAYTON COUNTY SCHOOL DISTRICT</t>
  </si>
  <si>
    <t>CLINCH COUNTY SCHOOL DISTRICT</t>
  </si>
  <si>
    <t>COBB COUNTY SCHOOL DISTRICT</t>
  </si>
  <si>
    <t>COFFEE COUNTY SCHOOL DISTRICT</t>
  </si>
  <si>
    <t>COLQUITT COUNTY SCHOOL DISTRICT</t>
  </si>
  <si>
    <t>COLUMBIA COUNTY SCHOOL DISTRICT</t>
  </si>
  <si>
    <t>COMMERCE CITY SCHOOL DISTRICT</t>
  </si>
  <si>
    <t>COOK COUNTY SCHOOL DISTRICT</t>
  </si>
  <si>
    <t>COWETA COUNTY SCHOOL DISTRICT</t>
  </si>
  <si>
    <t>CRAWFORD COUNTY SCHOOL DISTRICT</t>
  </si>
  <si>
    <t>CRISP COUNTY SCHOOL DISTRICT</t>
  </si>
  <si>
    <t>DADE COUNTY SCHOOL DISTRICT</t>
  </si>
  <si>
    <t>DALTON CITY SCHOOL DISTRICT</t>
  </si>
  <si>
    <t>DAWSON COUNTY SCHOOL DISTRICT</t>
  </si>
  <si>
    <t>DECATUR CITY SCHOOL DISTRICT</t>
  </si>
  <si>
    <t>DECATUR COUNTY SCHOOL DISTRICT</t>
  </si>
  <si>
    <t>DODGE COUNTY SCHOOL DISTRICT</t>
  </si>
  <si>
    <t>DOOLY COUNTY SCHOOL DISTRICT</t>
  </si>
  <si>
    <t>DOUGLAS COUNTY SCHOOL DISTRICT</t>
  </si>
  <si>
    <t>DUBLIN CITY SCHOOL DISTRICT</t>
  </si>
  <si>
    <t>EARLY COUNTY SCHOOL DISTRICT</t>
  </si>
  <si>
    <t>ECHOLS COUNTY SCHOOL DISTRICT</t>
  </si>
  <si>
    <t>EFFINGHAM COUNTY SCHOOL DISTRICT</t>
  </si>
  <si>
    <t>ELBERT COUNTY SCHOOL DISTRICT</t>
  </si>
  <si>
    <t>EMANUEL COUNTY SCHOOL DISTRICT</t>
  </si>
  <si>
    <t>EVANS COUNTY SCHOOL DISTRICT</t>
  </si>
  <si>
    <t>FANNIN COUNTY SCHOOL DISTRICT</t>
  </si>
  <si>
    <t>FAYETTE COUNTY SCHOOL DISTRICT</t>
  </si>
  <si>
    <t>FLOYD COUNTY SCHOOL DISTRICT</t>
  </si>
  <si>
    <t>FORSYTH COUNTY SCHOOL DISTRICT</t>
  </si>
  <si>
    <t>FRANKLIN COUNTY SCHOOL DISTRICT</t>
  </si>
  <si>
    <t>FULTON COUNTY SCHOOL DISTRICT</t>
  </si>
  <si>
    <t>GAINESVILLE CITY SCHOOL DISTRICT</t>
  </si>
  <si>
    <t>GILMER COUNTY SCHOOL DISTRICT</t>
  </si>
  <si>
    <t>GLASCOCK COUNTY SCHOOL DISTRICT</t>
  </si>
  <si>
    <t>GLYNN COUNTY SCHOOL DISTRICT</t>
  </si>
  <si>
    <t>GORDON COUNTY SCHOOL DISTRICT</t>
  </si>
  <si>
    <t>GRADY COUNTY SCHOOL DISTRICT</t>
  </si>
  <si>
    <t>GREENE COUNTY SCHOOL DISTRICT</t>
  </si>
  <si>
    <t>GRIFFIN-SPALDING COUNTY SCHOOL DISTRICT</t>
  </si>
  <si>
    <t>GWINNETT COUNTY SCHOOL DISTRICT</t>
  </si>
  <si>
    <t>HABERSHAM COUNTY SCHOOL DISTRICT</t>
  </si>
  <si>
    <t>HALL COUNTY SCHOOL DISTRICT</t>
  </si>
  <si>
    <t>HANCOCK COUNTY SCHOOL DISTRICT</t>
  </si>
  <si>
    <t>HARALSON COUNTY SCHOOL DISTRICT</t>
  </si>
  <si>
    <t>HARRIS COUNTY SCHOOL DISTRICT</t>
  </si>
  <si>
    <t>HART COUNTY SCHOOL DISTRICT</t>
  </si>
  <si>
    <t>HEARD COUNTY SCHOOL DISTRICT</t>
  </si>
  <si>
    <t>HENRY COUNTY SCHOOL DISTRICT</t>
  </si>
  <si>
    <t>HOUSTON COUNTY SCHOOL DISTRICT</t>
  </si>
  <si>
    <t>IRWIN COUNTY SCHOOL DISTRICT</t>
  </si>
  <si>
    <t>JACKSON COUNTY SCHOOL DISTRICT</t>
  </si>
  <si>
    <t>JASPER COUNTY SCHOOL DISTRICT</t>
  </si>
  <si>
    <t>JEFF DAVIS COUNTY SCHOOL DISTRICT</t>
  </si>
  <si>
    <t>JEFFERSON CITY SCHOOL DISTRICT</t>
  </si>
  <si>
    <t>JEFFERSON COUNTY SCHOOL DISTRICT</t>
  </si>
  <si>
    <t>JENKINS COUNTY SCHOOL DISTRICT</t>
  </si>
  <si>
    <t>JOHNSON COUNTY SCHOOL DISTRICT</t>
  </si>
  <si>
    <t>JONES COUNTY SCHOOL DISTRICT</t>
  </si>
  <si>
    <t>LAMAR COUNTY SCHOOL DISTRICT</t>
  </si>
  <si>
    <t>LANIER COUNTY SCHOOL DISTRICT</t>
  </si>
  <si>
    <t>LAURENS COUNTY SCHOOL DISTRICT</t>
  </si>
  <si>
    <t>LEE COUNTY SCHOOL DISTRICT</t>
  </si>
  <si>
    <t>LIBERTY COUNTY SCHOOL DISTRICT</t>
  </si>
  <si>
    <t>LINCOLN COUNTY SCHOOL DISTRICT</t>
  </si>
  <si>
    <t>LONG COUNTY SCHOOL DISTRICT</t>
  </si>
  <si>
    <t>LOWNDES COUNTY SCHOOL DISTRICT</t>
  </si>
  <si>
    <t>LUMPKIN COUNTY SCHOOL DISTRICT</t>
  </si>
  <si>
    <t>MACON COUNTY SCHOOL DISTRICT</t>
  </si>
  <si>
    <t>MADISON COUNTY SCHOOL DISTRICT</t>
  </si>
  <si>
    <t>MARIETTA CITY SCHOOL DISTRICT</t>
  </si>
  <si>
    <t>MARION COUNTY SCHOOL DISTRICT</t>
  </si>
  <si>
    <t>MCDUFFIE COUNTY SCHOOL DISTRICT</t>
  </si>
  <si>
    <t>MCINTOSH COUNTY SCHOOL DISTRICT</t>
  </si>
  <si>
    <t>MERIWETHER COUNTY SCHOOL DISTRICT</t>
  </si>
  <si>
    <t>MILLER COUNTY SCHOOL DISTRICT</t>
  </si>
  <si>
    <t>MITCHELL COUNTY SCHOOL DISTRICT</t>
  </si>
  <si>
    <t>MONROE COUNTY SCHOOL DISTRICT</t>
  </si>
  <si>
    <t>MONTGOMERY COUNTY SCHOOL DISTRICT</t>
  </si>
  <si>
    <t>MORGAN COUNTY SCHOOL DISTRICT</t>
  </si>
  <si>
    <t>MURRAY COUNTY SCHOOL DISTRICT</t>
  </si>
  <si>
    <t>MUSCOGEE COUNTY SCHOOL DISTRICT</t>
  </si>
  <si>
    <t>NEWTON COUNTY SCHOOL DISTRICT</t>
  </si>
  <si>
    <t>OCONEE COUNTY SCHOOL DISTRICT</t>
  </si>
  <si>
    <t>OGLETHORPE COUNTY SCHOOL DISTRICT</t>
  </si>
  <si>
    <t>PAULDING COUNTY SCHOOL DISTRICT</t>
  </si>
  <si>
    <t>PEACH COUNTY SCHOOL DISTRICT</t>
  </si>
  <si>
    <t>PELHAM CITY SCHOOL DISTRICT</t>
  </si>
  <si>
    <t>PICKENS COUNTY SCHOOL DISTRICT</t>
  </si>
  <si>
    <t>PIERCE COUNTY SCHOOL DISTRICT</t>
  </si>
  <si>
    <t>PIKE COUNTY SCHOOL DISTRICT</t>
  </si>
  <si>
    <t>POLK COUNTY SCHOOL DISTRICT</t>
  </si>
  <si>
    <t>PULASKI COUNTY SCHOOL DISTRICT</t>
  </si>
  <si>
    <t>PUTNAM COUNTY SCHOOL DISTRICT</t>
  </si>
  <si>
    <t>QUITMAN COUNTY SCHOOL DISTRICT</t>
  </si>
  <si>
    <t>RABUN COUNTY SCHOOL DISTRICT</t>
  </si>
  <si>
    <t>RANDOLPH COUNTY SCHOOL DISTRICT</t>
  </si>
  <si>
    <t>RICHMOND COUNTY SCHOOL DISTRICT</t>
  </si>
  <si>
    <t>ROCKDALE COUNTY SCHOOL DISTRICT</t>
  </si>
  <si>
    <t>ROME CITY SCHOOL DISTRICT</t>
  </si>
  <si>
    <t>SCHLEY COUNTY SCHOOL DISTRICT</t>
  </si>
  <si>
    <t>SCREVEN COUNTY SCHOOL DISTRICT</t>
  </si>
  <si>
    <t>SEMINOLE COUNTY SCHOOL DISTRICT</t>
  </si>
  <si>
    <t>SOCIAL CIRCLE CITY SCHOOL DISTRICT</t>
  </si>
  <si>
    <t>STEPHENS COUNTY SCHOOL DISTRICT</t>
  </si>
  <si>
    <t>STEWART COUNTY SCHOOL DISTRICT</t>
  </si>
  <si>
    <t>SUMTER COUNTY SCHOOL DISTRICT</t>
  </si>
  <si>
    <t>TALBOT COUNTY SCHOOL DISTRICT</t>
  </si>
  <si>
    <t>TALIAFERRO COUNTY SCHOOL DISTRICT</t>
  </si>
  <si>
    <t>TATTNALL COUNTY SCHOOL DISTRICT</t>
  </si>
  <si>
    <t>TAYLOR COUNTY SCHOOL DISTRICT</t>
  </si>
  <si>
    <t>TELFAIR COUNTY SCHOOL DISTRICT</t>
  </si>
  <si>
    <t>TERRELL COUNTY SCHOOL DISTRICT</t>
  </si>
  <si>
    <t>THOMAS COUNTY SCHOOL DISTRICT</t>
  </si>
  <si>
    <t>THOMASTON-UPSON COUNTY SCHOOL DISTRICT</t>
  </si>
  <si>
    <t>THOMASVILLE CITY SCHOOL DISTRICT</t>
  </si>
  <si>
    <t>TIFT COUNTY SCHOOL DISTRICT</t>
  </si>
  <si>
    <t>TOOMBS COUNTY SCHOOL DISTRICT</t>
  </si>
  <si>
    <t>TOWNS COUNTY SCHOOL DISTRICT</t>
  </si>
  <si>
    <t>TREUTLEN COUNTY SCHOOL DISTRICT</t>
  </si>
  <si>
    <t>TRION CITY SCHOOL DISTRICT</t>
  </si>
  <si>
    <t>TROUP COUNTY SCHOOL DISTRICT</t>
  </si>
  <si>
    <t>TURNER COUNTY SCHOOL DISTRICT</t>
  </si>
  <si>
    <t>TWIGGS COUNTY SCHOOL DISTRICT</t>
  </si>
  <si>
    <t>UNION COUNTY SCHOOL DISTRICT</t>
  </si>
  <si>
    <t>VALDOSTA CITY SCHOOL DISTRICT</t>
  </si>
  <si>
    <t>VIDALIA CITY SCHOOL DISTRICT</t>
  </si>
  <si>
    <t>WALKER COUNTY SCHOOL DISTRICT</t>
  </si>
  <si>
    <t>WALTON COUNTY SCHOOL DISTRICT</t>
  </si>
  <si>
    <t>WARE COUNTY SCHOOL DISTRICT</t>
  </si>
  <si>
    <t>WARREN COUNTY SCHOOL DISTRICT</t>
  </si>
  <si>
    <t>WASHINGTON COUNTY SCHOOL DISTRICT</t>
  </si>
  <si>
    <t>WAYNE COUNTY SCHOOL DISTRICT</t>
  </si>
  <si>
    <t>WEBSTER COUNTY SCHOOL DISTRICT</t>
  </si>
  <si>
    <t>WHEELER COUNTY SCHOOL DISTRICT</t>
  </si>
  <si>
    <t>WHITE COUNTY SCHOOL DISTRICT</t>
  </si>
  <si>
    <t>WHITFIELD COUNTY SCHOOL DISTRICT</t>
  </si>
  <si>
    <t>WILCOX COUNTY SCHOOL DISTRICT</t>
  </si>
  <si>
    <t>WILKES COUNTY SCHOOL DISTRICT</t>
  </si>
  <si>
    <t>WILKINSON COUNTY SCHOOL DISTRICT</t>
  </si>
  <si>
    <t>WORTH COUNTY SCHOOL DISTRICT</t>
  </si>
  <si>
    <t>TOTALS</t>
  </si>
  <si>
    <t>Population</t>
  </si>
  <si>
    <t xml:space="preserve">Allocations based on </t>
  </si>
  <si>
    <t>Allocations based on</t>
  </si>
  <si>
    <t>Percentage</t>
  </si>
  <si>
    <t>Total Title IV, A</t>
  </si>
  <si>
    <t>System</t>
  </si>
  <si>
    <t>ID</t>
  </si>
  <si>
    <t>Example:</t>
  </si>
  <si>
    <t>LEA Title I A Allocation</t>
  </si>
  <si>
    <t>SEA Title IV A Total Allocation</t>
  </si>
  <si>
    <t>Title IV, A Total Allocation (60% based on Title I A allocation)</t>
  </si>
  <si>
    <t>Title IV, A Total Allocation (40% based on relative enrollment)</t>
  </si>
  <si>
    <t>LEA Title IV A allocation (for 40% formula grant)  In this example, 2% is used as the population percentage</t>
  </si>
  <si>
    <t>LEA Title IV A Total Allocation</t>
  </si>
  <si>
    <t>SEA Title I A Allocation</t>
  </si>
  <si>
    <t>SEA Title IV A Remaining Allocation</t>
  </si>
  <si>
    <t>SEA Title IV A Program Activities @ 4%</t>
  </si>
  <si>
    <r>
      <t xml:space="preserve">SEA Title IV A Admin Setaside </t>
    </r>
    <r>
      <rPr>
        <b/>
        <sz val="10"/>
        <rFont val="Arial"/>
        <family val="2"/>
      </rPr>
      <t xml:space="preserve"> </t>
    </r>
    <r>
      <rPr>
        <sz val="10"/>
        <rFont val="Arial"/>
        <family val="2"/>
      </rPr>
      <t>@ 3%</t>
    </r>
  </si>
  <si>
    <t>Governor's Setaside</t>
  </si>
  <si>
    <t>FORMULA</t>
  </si>
  <si>
    <t>PERCENT</t>
  </si>
  <si>
    <t>5-17</t>
  </si>
  <si>
    <t>(LEA)</t>
  </si>
  <si>
    <t>POVERTY</t>
  </si>
  <si>
    <t>FOSTER</t>
  </si>
  <si>
    <t>TANF</t>
  </si>
  <si>
    <t>COUNT</t>
  </si>
  <si>
    <t>PART D SUBPART 2</t>
  </si>
  <si>
    <t>Title IV, A Allocation to GADOE</t>
  </si>
  <si>
    <t>Governor's setaside @ 20%</t>
  </si>
  <si>
    <t>Sample LEA Title IV A allocation (for 60% formula grant)</t>
  </si>
  <si>
    <t>FORT BENNING SCHOOL DISTRICT</t>
  </si>
  <si>
    <t>FORT STEWART SCHOOL DISTRICT</t>
  </si>
  <si>
    <t>ROBINS AFB SCHOOL DISTRICT</t>
  </si>
  <si>
    <t>LEAs Title IV A Allocation for Formula Grants</t>
  </si>
  <si>
    <t>LEA's Title I A Percentage to determine Title IV A Allocation</t>
  </si>
  <si>
    <t>NEG</t>
  </si>
  <si>
    <t>DEL</t>
  </si>
  <si>
    <t>POP.</t>
  </si>
  <si>
    <t>DOUGHERTY COUNTY SCHOOL DISTRICT</t>
  </si>
  <si>
    <t>STATE TOTAL</t>
  </si>
  <si>
    <t>State Schools</t>
  </si>
  <si>
    <t>DJJ</t>
  </si>
  <si>
    <t>DEKALB COUNTY SCHOOL DISTRICT</t>
  </si>
  <si>
    <t>CONC.</t>
  </si>
  <si>
    <t>&amp; EFIG</t>
  </si>
  <si>
    <t>COUNTS</t>
  </si>
  <si>
    <t>ELIGIBLES</t>
  </si>
  <si>
    <t>CCAT</t>
  </si>
  <si>
    <t>Odyssey</t>
  </si>
  <si>
    <t>Kidspeace</t>
  </si>
  <si>
    <t>LEAs Title I A funding allocation for FYXX (excluding N&amp;D)/Total SEA Title I A funding allocation for FYXX = LEAs percentage of total SEA Title I A allocation</t>
  </si>
  <si>
    <t>Resulting percentage * SEA Title IV A Formula Grant Allocation based on Title I A alloc  = LEAs Title IV A FYXX allocation for formula grant (60% of 93% remaining)</t>
  </si>
  <si>
    <t xml:space="preserve">Resulting percentage * SEA Title IV A Formula Grant Allocation based on relative enrollments = LEAs Title IV A FYXX allocation for formula grant (40% of 93% remaining) </t>
  </si>
  <si>
    <t>Indicates feeder LEAs to Charters</t>
  </si>
  <si>
    <t>UNWEIGHTED</t>
  </si>
  <si>
    <t>GEORGIA</t>
  </si>
  <si>
    <t>WEIGHTED</t>
  </si>
  <si>
    <t>Undistributed</t>
  </si>
  <si>
    <t>h</t>
  </si>
  <si>
    <t>LEAID</t>
  </si>
  <si>
    <t>GA</t>
  </si>
  <si>
    <t>CHATTAHOOCHEE COUNTY SCHOOL DISTRIC</t>
  </si>
  <si>
    <t>DE KALB COUNTY SCHOOL DISTRICT</t>
  </si>
  <si>
    <t>DOUGHERTY SCHOOL DISTRICT</t>
  </si>
  <si>
    <t>FY08 Title IA</t>
  </si>
  <si>
    <t>% OF TITLE I ALLOCATION- FY08</t>
  </si>
  <si>
    <t>Title I FY08</t>
  </si>
  <si>
    <t>FY09 Allocation</t>
  </si>
  <si>
    <t>Code</t>
  </si>
  <si>
    <t>LEA</t>
  </si>
  <si>
    <t>FY09 Title IV A</t>
  </si>
  <si>
    <t>FY08 Title IV A</t>
  </si>
  <si>
    <r>
      <t xml:space="preserve">Title IV A, Subpart 1 allocations for SFY10 were done based on latest guidance issued by USED for Title IV A, Subpart 1 draft dated January 2004 and NCLB 2001.  The Governor's Office receives 20% of the total SEA allocation from USED.  SEA can take up to 5% of the remaining 80% of the allocation for program activities and up to 3% of its total allocation for administrative costs.  Total setasides cannot be more than 7% of the remaining 80%.  Georgia sets aside 4% for program activities and 3% for administration. LEAs cannot receive less than 93% of the 80% remaining.  60% of the  allocation is awarded to LEAs based on the relative amount they received under Title I A for the </t>
    </r>
    <r>
      <rPr>
        <b/>
        <sz val="10"/>
        <rFont val="Arial"/>
        <family val="2"/>
      </rPr>
      <t>preceding</t>
    </r>
    <r>
      <rPr>
        <sz val="10"/>
        <rFont val="Arial"/>
        <family val="2"/>
      </rPr>
      <t xml:space="preserve"> fiscal year.  40% of the remaining 93% of the allocation is awarded to LEAs based on the relative enrollments in private, public elementary and secondary schools within the boundaries of the LEAs.  The allocations were done using the following formulas  </t>
    </r>
  </si>
  <si>
    <t>Total FY10 Title IV A allocation to GADOE from USED</t>
  </si>
  <si>
    <t xml:space="preserve">Total FY10 Title IV A remaining allocation </t>
  </si>
  <si>
    <t>FY10 Title IV A program activities setaside for GADOE (4%)</t>
  </si>
  <si>
    <t>FY10 Title IV A administration setaside for GADOE (3%)</t>
  </si>
  <si>
    <t>FY10 Title IV A Total Allocation to LEAs</t>
  </si>
  <si>
    <t>FY10 Title IV A Allocation to LEAs- 60%</t>
  </si>
  <si>
    <t>FY10 Title IV A Allocation to LEAs- 40%</t>
  </si>
  <si>
    <t xml:space="preserve">FY09 TITLE I ALLOCATIONS </t>
  </si>
  <si>
    <t>08 - 09</t>
  </si>
  <si>
    <t>2008 - 2009</t>
  </si>
  <si>
    <t>Total 2008 - 2009</t>
  </si>
  <si>
    <t>SYSTEM</t>
  </si>
  <si>
    <t>FINAL BASIC</t>
  </si>
  <si>
    <t>FINAL CONCENTRATION</t>
  </si>
  <si>
    <t>FINAL TARGETED</t>
  </si>
  <si>
    <t>FINAL EFIG</t>
  </si>
  <si>
    <t>TITLE I A</t>
  </si>
  <si>
    <t>CODE</t>
  </si>
  <si>
    <t>ALLOCATION</t>
  </si>
  <si>
    <t>KidsPeace</t>
  </si>
  <si>
    <t>GVA/Odyssey*</t>
  </si>
  <si>
    <t>Ivy Prep*</t>
  </si>
  <si>
    <t>Scholar's Academy*</t>
  </si>
  <si>
    <t>Total</t>
  </si>
  <si>
    <t>* These State Sponsored Charter Schools were allocated with FY08 Carryover.</t>
  </si>
  <si>
    <t xml:space="preserve">FORMULA COUNTS USED TO DETERMINE FY 2009 TITLE I, PART A ALLOCATIONS </t>
  </si>
  <si>
    <t xml:space="preserve">RESIDENT </t>
  </si>
  <si>
    <t>POPULATION</t>
  </si>
  <si>
    <t xml:space="preserve">  </t>
  </si>
  <si>
    <t>*</t>
  </si>
  <si>
    <t>*  Greater than 20,000 total residents</t>
  </si>
  <si>
    <t>FY10 Title IV A</t>
  </si>
  <si>
    <t>Ivy Prep</t>
  </si>
  <si>
    <t>Scholar's Academy</t>
  </si>
  <si>
    <t>Title I FY09</t>
  </si>
  <si>
    <t>FY10 Allocation</t>
  </si>
  <si>
    <t>Difference bt FY10 and FY09</t>
  </si>
  <si>
    <t>Additional Allocation</t>
  </si>
  <si>
    <t>FY10 and Additional Allocation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</si>
</sst>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s>
  <fonts count="39">
    <font>
      <sz val="10"/>
      <name val="Arial"/>
      <family val="0"/>
    </font>
    <font>
      <sz val="11"/>
      <color indexed="8"/>
      <name val="Calibri"/>
      <family val="2"/>
    </font>
    <font>
      <b/>
      <sz val="10"/>
      <name val="Arial"/>
      <family val="2"/>
    </font>
    <font>
      <sz val="10"/>
      <name val="Tahoma"/>
      <family val="2"/>
    </font>
    <font>
      <b/>
      <sz val="10"/>
      <name val="Tahoma"/>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top/>
      <bottom style="thick"/>
    </border>
    <border>
      <left/>
      <right/>
      <top/>
      <bottom style="thick"/>
    </border>
    <border>
      <left style="thick"/>
      <right/>
      <top/>
      <bottom style="thick"/>
    </border>
    <border>
      <left/>
      <right style="thick"/>
      <top/>
      <bottom/>
    </border>
    <border>
      <left style="thick"/>
      <right/>
      <top/>
      <bottom/>
    </border>
    <border>
      <left/>
      <right style="thick"/>
      <top style="thick"/>
      <bottom/>
    </border>
    <border>
      <left/>
      <right/>
      <top style="thick"/>
      <bottom/>
    </border>
    <border>
      <left style="thick"/>
      <right/>
      <top style="thick"/>
      <bottom/>
    </border>
    <border>
      <left style="thin"/>
      <right/>
      <top style="thin"/>
      <bottom style="thick"/>
    </border>
    <border>
      <left style="thin"/>
      <right/>
      <top style="thin"/>
      <bottom style="thin"/>
    </border>
    <border>
      <left style="thin"/>
      <right/>
      <top style="thick"/>
      <bottom style="thin"/>
    </border>
    <border>
      <left style="thin"/>
      <right style="thin"/>
      <top style="thick"/>
      <bottom style="thin"/>
    </border>
    <border>
      <left/>
      <right style="thick"/>
      <top style="thick"/>
      <bottom style="thick"/>
    </border>
    <border>
      <left/>
      <right/>
      <top style="thick"/>
      <bottom style="thick"/>
    </border>
    <border>
      <left style="thick"/>
      <right/>
      <top style="thick"/>
      <bottom style="thick"/>
    </border>
    <border>
      <left style="thin"/>
      <right style="thick"/>
      <top style="thin"/>
      <bottom style="thick"/>
    </border>
    <border>
      <left style="thin"/>
      <right style="thin"/>
      <top style="thin"/>
      <bottom style="thick"/>
    </border>
    <border>
      <left style="thin"/>
      <right style="thick"/>
      <top style="thin"/>
      <bottom style="thin"/>
    </border>
    <border>
      <left style="thin"/>
      <right style="thin"/>
      <top style="thin"/>
      <bottom style="thin"/>
    </border>
    <border>
      <left style="thin"/>
      <right style="thick"/>
      <top style="thick"/>
      <bottom style="thin"/>
    </border>
    <border>
      <left style="thick"/>
      <right style="thin"/>
      <top style="thick"/>
      <bottom style="thin"/>
    </border>
    <border>
      <left style="thick"/>
      <right style="thin"/>
      <top style="thin"/>
      <bottom style="thick"/>
    </border>
    <border>
      <left style="thick"/>
      <right style="thin"/>
      <top style="thin"/>
      <bottom style="thin"/>
    </border>
    <border>
      <left style="thin"/>
      <right style="medium"/>
      <top style="thin"/>
      <bottom style="medium"/>
    </border>
    <border>
      <left style="thin"/>
      <right style="thin"/>
      <top style="thin"/>
      <bottom style="medium"/>
    </border>
    <border>
      <left style="thin"/>
      <right style="medium"/>
      <top style="thin"/>
      <bottom style="thin"/>
    </border>
    <border>
      <left style="thin"/>
      <right style="medium"/>
      <top style="medium"/>
      <bottom style="thin"/>
    </border>
    <border>
      <left/>
      <right/>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5">
    <xf numFmtId="0" fontId="0" fillId="0" borderId="0" xfId="0" applyAlignment="1">
      <alignment/>
    </xf>
    <xf numFmtId="6" fontId="2" fillId="0" borderId="10" xfId="0" applyNumberFormat="1" applyFont="1" applyBorder="1" applyAlignment="1">
      <alignment/>
    </xf>
    <xf numFmtId="6" fontId="2" fillId="0" borderId="11" xfId="0" applyNumberFormat="1" applyFont="1" applyBorder="1" applyAlignment="1">
      <alignment/>
    </xf>
    <xf numFmtId="9" fontId="2" fillId="0" borderId="11" xfId="0" applyNumberFormat="1" applyFont="1" applyBorder="1" applyAlignment="1">
      <alignment/>
    </xf>
    <xf numFmtId="164" fontId="2" fillId="0" borderId="11" xfId="0" applyNumberFormat="1" applyFont="1" applyBorder="1" applyAlignment="1">
      <alignment/>
    </xf>
    <xf numFmtId="0" fontId="2" fillId="0" borderId="11" xfId="0" applyFont="1" applyBorder="1" applyAlignment="1">
      <alignment/>
    </xf>
    <xf numFmtId="0" fontId="2" fillId="0" borderId="12" xfId="0" applyFont="1" applyBorder="1" applyAlignment="1">
      <alignment/>
    </xf>
    <xf numFmtId="164" fontId="2" fillId="0" borderId="0" xfId="0" applyNumberFormat="1"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6" fontId="0" fillId="0" borderId="18" xfId="0" applyNumberFormat="1" applyBorder="1" applyAlignment="1">
      <alignment/>
    </xf>
    <xf numFmtId="6" fontId="0" fillId="0" borderId="19" xfId="0" applyNumberFormat="1" applyBorder="1" applyAlignment="1">
      <alignment/>
    </xf>
    <xf numFmtId="6" fontId="0" fillId="0" borderId="20" xfId="0" applyNumberFormat="1" applyBorder="1" applyAlignment="1">
      <alignment/>
    </xf>
    <xf numFmtId="0" fontId="0" fillId="0" borderId="0" xfId="0" applyBorder="1" applyAlignment="1">
      <alignment/>
    </xf>
    <xf numFmtId="0" fontId="0" fillId="0" borderId="14" xfId="0" applyBorder="1" applyAlignment="1">
      <alignment/>
    </xf>
    <xf numFmtId="6" fontId="0" fillId="0" borderId="21" xfId="0" applyNumberFormat="1" applyBorder="1" applyAlignment="1">
      <alignment/>
    </xf>
    <xf numFmtId="164" fontId="0" fillId="0" borderId="21" xfId="0" applyNumberFormat="1" applyBorder="1" applyAlignment="1">
      <alignment/>
    </xf>
    <xf numFmtId="0" fontId="2" fillId="0" borderId="0" xfId="0" applyFont="1" applyAlignment="1">
      <alignment vertical="top" wrapText="1"/>
    </xf>
    <xf numFmtId="164" fontId="2" fillId="0" borderId="0" xfId="0" applyNumberFormat="1" applyFont="1" applyAlignment="1">
      <alignment vertical="top" wrapText="1"/>
    </xf>
    <xf numFmtId="164" fontId="0" fillId="0" borderId="0" xfId="0" applyNumberFormat="1" applyAlignment="1">
      <alignment vertical="top"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6" fontId="0" fillId="0" borderId="25" xfId="0" applyNumberFormat="1" applyBorder="1" applyAlignment="1">
      <alignment/>
    </xf>
    <xf numFmtId="6" fontId="0" fillId="0" borderId="26" xfId="0" applyNumberFormat="1" applyBorder="1" applyAlignment="1">
      <alignment/>
    </xf>
    <xf numFmtId="6" fontId="0" fillId="0" borderId="27" xfId="0" applyNumberFormat="1" applyBorder="1" applyAlignment="1">
      <alignment/>
    </xf>
    <xf numFmtId="6" fontId="0" fillId="0" borderId="28" xfId="0" applyNumberFormat="1" applyBorder="1" applyAlignment="1">
      <alignment/>
    </xf>
    <xf numFmtId="0" fontId="0" fillId="0" borderId="29" xfId="0" applyBorder="1" applyAlignment="1">
      <alignment/>
    </xf>
    <xf numFmtId="0" fontId="0" fillId="0" borderId="21" xfId="0" applyBorder="1" applyAlignment="1">
      <alignment/>
    </xf>
    <xf numFmtId="0" fontId="0" fillId="0" borderId="30" xfId="0" applyBorder="1" applyAlignment="1">
      <alignment/>
    </xf>
    <xf numFmtId="164" fontId="0" fillId="0" borderId="25" xfId="0" applyNumberFormat="1" applyBorder="1" applyAlignment="1">
      <alignment/>
    </xf>
    <xf numFmtId="164" fontId="0" fillId="0" borderId="27" xfId="0" applyNumberFormat="1" applyBorder="1" applyAlignment="1">
      <alignment/>
    </xf>
    <xf numFmtId="165" fontId="0" fillId="0" borderId="28" xfId="0" applyNumberFormat="1" applyBorder="1" applyAlignment="1">
      <alignment/>
    </xf>
    <xf numFmtId="9" fontId="0" fillId="0" borderId="26" xfId="0" applyNumberFormat="1" applyBorder="1" applyAlignment="1">
      <alignment/>
    </xf>
    <xf numFmtId="164" fontId="0" fillId="0" borderId="26" xfId="0" applyNumberFormat="1" applyBorder="1" applyAlignment="1">
      <alignment/>
    </xf>
    <xf numFmtId="164" fontId="0" fillId="12" borderId="28" xfId="0" applyNumberFormat="1" applyFill="1" applyBorder="1" applyAlignment="1">
      <alignment/>
    </xf>
    <xf numFmtId="9" fontId="0" fillId="0" borderId="28" xfId="0" applyNumberFormat="1" applyBorder="1" applyAlignment="1">
      <alignment/>
    </xf>
    <xf numFmtId="0" fontId="0" fillId="0" borderId="26" xfId="0" applyBorder="1" applyAlignment="1">
      <alignment/>
    </xf>
    <xf numFmtId="0" fontId="0" fillId="0" borderId="31" xfId="0" applyBorder="1" applyAlignment="1">
      <alignment/>
    </xf>
    <xf numFmtId="0" fontId="0" fillId="0" borderId="27" xfId="0" applyBorder="1" applyAlignment="1">
      <alignment/>
    </xf>
    <xf numFmtId="0" fontId="0" fillId="0" borderId="32" xfId="0" applyBorder="1" applyAlignment="1">
      <alignment/>
    </xf>
    <xf numFmtId="0" fontId="0" fillId="12" borderId="27" xfId="0" applyFill="1" applyBorder="1" applyAlignment="1">
      <alignment/>
    </xf>
    <xf numFmtId="0" fontId="0" fillId="12" borderId="28" xfId="0" applyFill="1" applyBorder="1" applyAlignment="1">
      <alignment/>
    </xf>
    <xf numFmtId="0" fontId="0" fillId="12" borderId="32" xfId="0" applyFill="1" applyBorder="1" applyAlignment="1">
      <alignment/>
    </xf>
    <xf numFmtId="0" fontId="0" fillId="12" borderId="29" xfId="0" applyFill="1" applyBorder="1" applyAlignment="1">
      <alignment/>
    </xf>
    <xf numFmtId="0" fontId="0" fillId="12" borderId="21" xfId="0" applyFill="1" applyBorder="1" applyAlignment="1">
      <alignment/>
    </xf>
    <xf numFmtId="0" fontId="0" fillId="12" borderId="30" xfId="0" applyFill="1" applyBorder="1" applyAlignment="1">
      <alignment/>
    </xf>
    <xf numFmtId="0" fontId="0" fillId="15" borderId="0" xfId="0" applyFill="1" applyAlignment="1">
      <alignment/>
    </xf>
    <xf numFmtId="164" fontId="0" fillId="0" borderId="0" xfId="0" applyNumberFormat="1" applyFont="1" applyAlignment="1">
      <alignment wrapText="1"/>
    </xf>
    <xf numFmtId="164" fontId="2" fillId="0" borderId="0" xfId="0" applyNumberFormat="1" applyFont="1" applyAlignment="1">
      <alignment wrapText="1"/>
    </xf>
    <xf numFmtId="164" fontId="0" fillId="0" borderId="33" xfId="0" applyNumberFormat="1" applyBorder="1" applyAlignment="1">
      <alignment/>
    </xf>
    <xf numFmtId="164" fontId="0" fillId="0" borderId="34" xfId="0" applyNumberFormat="1" applyBorder="1" applyAlignment="1">
      <alignment/>
    </xf>
    <xf numFmtId="164" fontId="0" fillId="0" borderId="35" xfId="0" applyNumberFormat="1" applyBorder="1" applyAlignment="1">
      <alignment/>
    </xf>
    <xf numFmtId="164" fontId="0" fillId="0" borderId="28" xfId="0" applyNumberFormat="1" applyBorder="1" applyAlignment="1">
      <alignment/>
    </xf>
    <xf numFmtId="0" fontId="0" fillId="0" borderId="28" xfId="0" applyBorder="1" applyAlignment="1">
      <alignment/>
    </xf>
    <xf numFmtId="0" fontId="2" fillId="33" borderId="35" xfId="0" applyFont="1" applyFill="1" applyBorder="1" applyAlignment="1">
      <alignment/>
    </xf>
    <xf numFmtId="0" fontId="2" fillId="33" borderId="28" xfId="0" applyFont="1" applyFill="1" applyBorder="1" applyAlignment="1">
      <alignment/>
    </xf>
    <xf numFmtId="0" fontId="2" fillId="33" borderId="36" xfId="0" applyFont="1" applyFill="1" applyBorder="1" applyAlignment="1">
      <alignment/>
    </xf>
    <xf numFmtId="5" fontId="2" fillId="0" borderId="0" xfId="0" applyNumberFormat="1" applyFont="1" applyAlignment="1">
      <alignment/>
    </xf>
    <xf numFmtId="5" fontId="0" fillId="0" borderId="37" xfId="0" applyNumberFormat="1" applyBorder="1" applyAlignment="1">
      <alignment/>
    </xf>
    <xf numFmtId="5" fontId="0" fillId="0" borderId="0" xfId="0" applyNumberFormat="1" applyAlignment="1">
      <alignment/>
    </xf>
    <xf numFmtId="37" fontId="0" fillId="0" borderId="0" xfId="0" applyNumberFormat="1" applyAlignment="1">
      <alignment/>
    </xf>
    <xf numFmtId="0" fontId="2" fillId="0" borderId="0" xfId="0" applyFont="1" applyAlignment="1">
      <alignment/>
    </xf>
    <xf numFmtId="7" fontId="0" fillId="0" borderId="37" xfId="0" applyNumberFormat="1" applyBorder="1" applyAlignment="1">
      <alignment wrapText="1"/>
    </xf>
    <xf numFmtId="7" fontId="0" fillId="0" borderId="0" xfId="0" applyNumberFormat="1" applyAlignment="1">
      <alignment wrapText="1"/>
    </xf>
    <xf numFmtId="0" fontId="0" fillId="0" borderId="0" xfId="0" applyAlignment="1">
      <alignment wrapText="1"/>
    </xf>
    <xf numFmtId="164" fontId="0" fillId="34" borderId="28" xfId="0" applyNumberFormat="1" applyFill="1" applyBorder="1" applyAlignment="1">
      <alignment/>
    </xf>
    <xf numFmtId="164" fontId="0" fillId="34" borderId="34" xfId="0" applyNumberFormat="1" applyFill="1" applyBorder="1" applyAlignment="1">
      <alignment/>
    </xf>
    <xf numFmtId="0" fontId="2" fillId="0" borderId="38" xfId="0" applyFont="1" applyBorder="1" applyAlignment="1">
      <alignment/>
    </xf>
    <xf numFmtId="0" fontId="2" fillId="0" borderId="28" xfId="0" applyFont="1" applyBorder="1" applyAlignment="1">
      <alignment/>
    </xf>
    <xf numFmtId="0" fontId="2" fillId="0" borderId="39" xfId="0" applyFont="1" applyBorder="1" applyAlignment="1">
      <alignment/>
    </xf>
    <xf numFmtId="0" fontId="2" fillId="0" borderId="34" xfId="0" applyFont="1" applyBorder="1" applyAlignment="1">
      <alignment/>
    </xf>
    <xf numFmtId="0" fontId="2" fillId="33" borderId="40" xfId="0" applyFont="1" applyFill="1" applyBorder="1" applyAlignment="1">
      <alignment/>
    </xf>
    <xf numFmtId="0" fontId="0" fillId="0" borderId="0" xfId="0" applyAlignment="1">
      <alignment wrapText="1"/>
    </xf>
    <xf numFmtId="7" fontId="0" fillId="0" borderId="0" xfId="0" applyNumberFormat="1" applyAlignment="1">
      <alignment wrapText="1"/>
    </xf>
    <xf numFmtId="0" fontId="2" fillId="0" borderId="0" xfId="0" applyFont="1" applyAlignment="1">
      <alignment/>
    </xf>
    <xf numFmtId="0" fontId="2" fillId="33" borderId="40" xfId="0" applyFont="1" applyFill="1" applyBorder="1" applyAlignment="1">
      <alignment/>
    </xf>
    <xf numFmtId="0" fontId="2" fillId="33" borderId="28" xfId="0" applyFont="1" applyFill="1" applyBorder="1" applyAlignment="1">
      <alignment/>
    </xf>
    <xf numFmtId="0" fontId="2" fillId="33" borderId="41" xfId="0" applyFont="1" applyFill="1" applyBorder="1" applyAlignment="1">
      <alignment/>
    </xf>
    <xf numFmtId="0" fontId="2" fillId="33" borderId="38" xfId="0" applyFont="1" applyFill="1" applyBorder="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8"/>
  <sheetViews>
    <sheetView zoomScalePageLayoutView="0" workbookViewId="0" topLeftCell="A1">
      <selection activeCell="L42" sqref="L42"/>
    </sheetView>
  </sheetViews>
  <sheetFormatPr defaultColWidth="9.140625" defaultRowHeight="12.75"/>
  <cols>
    <col min="3" max="3" width="11.140625" style="0" customWidth="1"/>
    <col min="4" max="4" width="13.421875" style="0" bestFit="1" customWidth="1"/>
    <col min="10" max="10" width="8.7109375" style="0" customWidth="1"/>
    <col min="11" max="11" width="8.8515625" style="0" hidden="1" customWidth="1"/>
  </cols>
  <sheetData>
    <row r="1" spans="1:11" ht="12.75">
      <c r="A1" s="77" t="s">
        <v>259</v>
      </c>
      <c r="B1" s="77"/>
      <c r="C1" s="77"/>
      <c r="D1" s="77"/>
      <c r="E1" s="77"/>
      <c r="F1" s="77"/>
      <c r="G1" s="77"/>
      <c r="H1" s="77"/>
      <c r="I1" s="77"/>
      <c r="J1" s="77"/>
      <c r="K1" s="77"/>
    </row>
    <row r="2" spans="1:11" ht="12.75">
      <c r="A2" s="77"/>
      <c r="B2" s="77"/>
      <c r="C2" s="77"/>
      <c r="D2" s="77"/>
      <c r="E2" s="77"/>
      <c r="F2" s="77"/>
      <c r="G2" s="77"/>
      <c r="H2" s="77"/>
      <c r="I2" s="77"/>
      <c r="J2" s="77"/>
      <c r="K2" s="77"/>
    </row>
    <row r="3" spans="1:11" ht="12.75">
      <c r="A3" s="77"/>
      <c r="B3" s="77"/>
      <c r="C3" s="77"/>
      <c r="D3" s="77"/>
      <c r="E3" s="77"/>
      <c r="F3" s="77"/>
      <c r="G3" s="77"/>
      <c r="H3" s="77"/>
      <c r="I3" s="77"/>
      <c r="J3" s="77"/>
      <c r="K3" s="77"/>
    </row>
    <row r="4" spans="1:11" ht="80.25" customHeight="1">
      <c r="A4" s="77"/>
      <c r="B4" s="77"/>
      <c r="C4" s="77"/>
      <c r="D4" s="77"/>
      <c r="E4" s="77"/>
      <c r="F4" s="77"/>
      <c r="G4" s="77"/>
      <c r="H4" s="77"/>
      <c r="I4" s="77"/>
      <c r="J4" s="77"/>
      <c r="K4" s="77"/>
    </row>
    <row r="5" spans="1:11" ht="12.75" hidden="1">
      <c r="A5" s="77"/>
      <c r="B5" s="77"/>
      <c r="C5" s="77"/>
      <c r="D5" s="77"/>
      <c r="E5" s="77"/>
      <c r="F5" s="77"/>
      <c r="G5" s="77"/>
      <c r="H5" s="77"/>
      <c r="I5" s="77"/>
      <c r="J5" s="77"/>
      <c r="K5" s="77"/>
    </row>
    <row r="6" spans="1:11" ht="12.75" hidden="1">
      <c r="A6" s="77"/>
      <c r="B6" s="77"/>
      <c r="C6" s="77"/>
      <c r="D6" s="77"/>
      <c r="E6" s="77"/>
      <c r="F6" s="77"/>
      <c r="G6" s="77"/>
      <c r="H6" s="77"/>
      <c r="I6" s="77"/>
      <c r="J6" s="77"/>
      <c r="K6" s="77"/>
    </row>
    <row r="7" spans="1:11" ht="12.75" hidden="1">
      <c r="A7" s="77"/>
      <c r="B7" s="77"/>
      <c r="C7" s="77"/>
      <c r="D7" s="77"/>
      <c r="E7" s="77"/>
      <c r="F7" s="77"/>
      <c r="G7" s="77"/>
      <c r="H7" s="77"/>
      <c r="I7" s="77"/>
      <c r="J7" s="77"/>
      <c r="K7" s="77"/>
    </row>
    <row r="8" spans="1:11" ht="12.75" hidden="1">
      <c r="A8" s="77"/>
      <c r="B8" s="77"/>
      <c r="C8" s="77"/>
      <c r="D8" s="77"/>
      <c r="E8" s="77"/>
      <c r="F8" s="77"/>
      <c r="G8" s="77"/>
      <c r="H8" s="77"/>
      <c r="I8" s="77"/>
      <c r="J8" s="77"/>
      <c r="K8" s="77"/>
    </row>
    <row r="9" spans="1:11" ht="12.75" hidden="1">
      <c r="A9" s="77"/>
      <c r="B9" s="77"/>
      <c r="C9" s="77"/>
      <c r="D9" s="77"/>
      <c r="E9" s="77"/>
      <c r="F9" s="77"/>
      <c r="G9" s="77"/>
      <c r="H9" s="77"/>
      <c r="I9" s="77"/>
      <c r="J9" s="77"/>
      <c r="K9" s="77"/>
    </row>
    <row r="10" spans="1:11" ht="12.75" hidden="1">
      <c r="A10" s="77"/>
      <c r="B10" s="77"/>
      <c r="C10" s="77"/>
      <c r="D10" s="77"/>
      <c r="E10" s="77"/>
      <c r="F10" s="77"/>
      <c r="G10" s="77"/>
      <c r="H10" s="77"/>
      <c r="I10" s="77"/>
      <c r="J10" s="77"/>
      <c r="K10" s="77"/>
    </row>
    <row r="11" spans="1:11" ht="12.75" hidden="1">
      <c r="A11" s="77"/>
      <c r="B11" s="77"/>
      <c r="C11" s="77"/>
      <c r="D11" s="77"/>
      <c r="E11" s="77"/>
      <c r="F11" s="77"/>
      <c r="G11" s="77"/>
      <c r="H11" s="77"/>
      <c r="I11" s="77"/>
      <c r="J11" s="77"/>
      <c r="K11" s="77"/>
    </row>
    <row r="12" spans="1:11" ht="12.75" hidden="1">
      <c r="A12" s="77"/>
      <c r="B12" s="77"/>
      <c r="C12" s="77"/>
      <c r="D12" s="77"/>
      <c r="E12" s="77"/>
      <c r="F12" s="77"/>
      <c r="G12" s="77"/>
      <c r="H12" s="77"/>
      <c r="I12" s="77"/>
      <c r="J12" s="77"/>
      <c r="K12" s="77"/>
    </row>
    <row r="13" spans="1:11" ht="12.75" hidden="1">
      <c r="A13" s="77"/>
      <c r="B13" s="77"/>
      <c r="C13" s="77"/>
      <c r="D13" s="77"/>
      <c r="E13" s="77"/>
      <c r="F13" s="77"/>
      <c r="G13" s="77"/>
      <c r="H13" s="77"/>
      <c r="I13" s="77"/>
      <c r="J13" s="77"/>
      <c r="K13" s="77"/>
    </row>
    <row r="14" spans="1:11" ht="12.75" hidden="1">
      <c r="A14" s="77"/>
      <c r="B14" s="77"/>
      <c r="C14" s="77"/>
      <c r="D14" s="77"/>
      <c r="E14" s="77"/>
      <c r="F14" s="77"/>
      <c r="G14" s="77"/>
      <c r="H14" s="77"/>
      <c r="I14" s="77"/>
      <c r="J14" s="77"/>
      <c r="K14" s="77"/>
    </row>
    <row r="15" spans="1:11" ht="12.75" hidden="1">
      <c r="A15" s="77"/>
      <c r="B15" s="77"/>
      <c r="C15" s="77"/>
      <c r="D15" s="77"/>
      <c r="E15" s="77"/>
      <c r="F15" s="77"/>
      <c r="G15" s="77"/>
      <c r="H15" s="77"/>
      <c r="I15" s="77"/>
      <c r="J15" s="77"/>
      <c r="K15" s="77"/>
    </row>
    <row r="16" spans="1:11" ht="12.75" hidden="1">
      <c r="A16" s="77"/>
      <c r="B16" s="77"/>
      <c r="C16" s="77"/>
      <c r="D16" s="77"/>
      <c r="E16" s="77"/>
      <c r="F16" s="77"/>
      <c r="G16" s="77"/>
      <c r="H16" s="77"/>
      <c r="I16" s="77"/>
      <c r="J16" s="77"/>
      <c r="K16" s="77"/>
    </row>
    <row r="17" spans="1:11" ht="12.75" hidden="1">
      <c r="A17" s="77"/>
      <c r="B17" s="77"/>
      <c r="C17" s="77"/>
      <c r="D17" s="77"/>
      <c r="E17" s="77"/>
      <c r="F17" s="77"/>
      <c r="G17" s="77"/>
      <c r="H17" s="77"/>
      <c r="I17" s="77"/>
      <c r="J17" s="77"/>
      <c r="K17" s="77"/>
    </row>
    <row r="18" spans="1:11" ht="12.75" hidden="1">
      <c r="A18" s="77"/>
      <c r="B18" s="77"/>
      <c r="C18" s="77"/>
      <c r="D18" s="77"/>
      <c r="E18" s="77"/>
      <c r="F18" s="77"/>
      <c r="G18" s="77"/>
      <c r="H18" s="77"/>
      <c r="I18" s="77"/>
      <c r="J18" s="77"/>
      <c r="K18" s="77"/>
    </row>
    <row r="19" spans="1:11" ht="12.75" hidden="1">
      <c r="A19" s="77"/>
      <c r="B19" s="77"/>
      <c r="C19" s="77"/>
      <c r="D19" s="77"/>
      <c r="E19" s="77"/>
      <c r="F19" s="77"/>
      <c r="G19" s="77"/>
      <c r="H19" s="77"/>
      <c r="I19" s="77"/>
      <c r="J19" s="77"/>
      <c r="K19" s="77"/>
    </row>
    <row r="20" spans="1:11" ht="12.75" hidden="1">
      <c r="A20" s="77"/>
      <c r="B20" s="77"/>
      <c r="C20" s="77"/>
      <c r="D20" s="77"/>
      <c r="E20" s="77"/>
      <c r="F20" s="77"/>
      <c r="G20" s="77"/>
      <c r="H20" s="77"/>
      <c r="I20" s="77"/>
      <c r="J20" s="77"/>
      <c r="K20" s="77"/>
    </row>
    <row r="21" spans="1:11" ht="12.75" hidden="1">
      <c r="A21" s="77"/>
      <c r="B21" s="77"/>
      <c r="C21" s="77"/>
      <c r="D21" s="77"/>
      <c r="E21" s="77"/>
      <c r="F21" s="77"/>
      <c r="G21" s="77"/>
      <c r="H21" s="77"/>
      <c r="I21" s="77"/>
      <c r="J21" s="77"/>
      <c r="K21" s="77"/>
    </row>
    <row r="22" spans="1:11" ht="12.75">
      <c r="A22" s="69"/>
      <c r="B22" s="69"/>
      <c r="C22" s="69"/>
      <c r="D22" s="69"/>
      <c r="E22" s="69"/>
      <c r="F22" s="69"/>
      <c r="G22" s="69"/>
      <c r="H22" s="69"/>
      <c r="I22" s="69"/>
      <c r="J22" s="69"/>
      <c r="K22" s="69"/>
    </row>
    <row r="23" spans="1:11" ht="12.75">
      <c r="A23" s="77" t="s">
        <v>237</v>
      </c>
      <c r="B23" s="77"/>
      <c r="C23" s="77"/>
      <c r="D23" s="77"/>
      <c r="E23" s="77"/>
      <c r="F23" s="77"/>
      <c r="G23" s="77"/>
      <c r="H23" s="77"/>
      <c r="I23" s="77"/>
      <c r="J23" s="77"/>
      <c r="K23" s="69"/>
    </row>
    <row r="24" spans="1:11" ht="12.75">
      <c r="A24" s="77"/>
      <c r="B24" s="77"/>
      <c r="C24" s="77"/>
      <c r="D24" s="77"/>
      <c r="E24" s="77"/>
      <c r="F24" s="77"/>
      <c r="G24" s="77"/>
      <c r="H24" s="77"/>
      <c r="I24" s="77"/>
      <c r="J24" s="77"/>
      <c r="K24" s="69"/>
    </row>
    <row r="25" spans="1:11" ht="20.25" customHeight="1">
      <c r="A25" s="69"/>
      <c r="B25" s="69"/>
      <c r="C25" s="69"/>
      <c r="D25" s="69"/>
      <c r="E25" s="69"/>
      <c r="F25" s="69"/>
      <c r="G25" s="69"/>
      <c r="H25" s="69"/>
      <c r="I25" s="69"/>
      <c r="J25" s="69"/>
      <c r="K25" s="69"/>
    </row>
    <row r="26" spans="1:11" ht="12.75">
      <c r="A26" s="77" t="s">
        <v>238</v>
      </c>
      <c r="B26" s="77"/>
      <c r="C26" s="77"/>
      <c r="D26" s="77"/>
      <c r="E26" s="77"/>
      <c r="F26" s="77"/>
      <c r="G26" s="77"/>
      <c r="H26" s="77"/>
      <c r="I26" s="77"/>
      <c r="J26" s="77"/>
      <c r="K26" s="69"/>
    </row>
    <row r="27" spans="1:11" ht="12.75">
      <c r="A27" s="77"/>
      <c r="B27" s="77"/>
      <c r="C27" s="77"/>
      <c r="D27" s="77"/>
      <c r="E27" s="77"/>
      <c r="F27" s="77"/>
      <c r="G27" s="77"/>
      <c r="H27" s="77"/>
      <c r="I27" s="77"/>
      <c r="J27" s="77"/>
      <c r="K27" s="69"/>
    </row>
    <row r="28" spans="1:11" ht="12.75">
      <c r="A28" s="69"/>
      <c r="B28" s="69"/>
      <c r="C28" s="69"/>
      <c r="D28" s="69"/>
      <c r="E28" s="69"/>
      <c r="F28" s="69"/>
      <c r="G28" s="69"/>
      <c r="H28" s="69"/>
      <c r="I28" s="69"/>
      <c r="J28" s="69"/>
      <c r="K28" s="69"/>
    </row>
    <row r="29" spans="1:11" ht="12.75">
      <c r="A29" s="77" t="s">
        <v>239</v>
      </c>
      <c r="B29" s="77"/>
      <c r="C29" s="77"/>
      <c r="D29" s="77"/>
      <c r="E29" s="77"/>
      <c r="F29" s="77"/>
      <c r="G29" s="77"/>
      <c r="H29" s="77"/>
      <c r="I29" s="77"/>
      <c r="J29" s="77"/>
      <c r="K29" s="69"/>
    </row>
    <row r="30" spans="1:11" ht="12.75">
      <c r="A30" s="77"/>
      <c r="B30" s="77"/>
      <c r="C30" s="77"/>
      <c r="D30" s="77"/>
      <c r="E30" s="77"/>
      <c r="F30" s="77"/>
      <c r="G30" s="77"/>
      <c r="H30" s="77"/>
      <c r="I30" s="77"/>
      <c r="J30" s="77"/>
      <c r="K30" s="69"/>
    </row>
    <row r="31" spans="1:11" ht="12.75">
      <c r="A31" s="69"/>
      <c r="B31" s="69"/>
      <c r="C31" s="69"/>
      <c r="D31" s="69"/>
      <c r="E31" s="69"/>
      <c r="F31" s="69"/>
      <c r="G31" s="69"/>
      <c r="H31" s="69"/>
      <c r="I31" s="69"/>
      <c r="J31" s="69"/>
      <c r="K31" s="69"/>
    </row>
    <row r="32" spans="1:11" ht="12.75">
      <c r="A32" s="69" t="s">
        <v>193</v>
      </c>
      <c r="B32" s="69"/>
      <c r="C32" s="69"/>
      <c r="D32" s="69"/>
      <c r="E32" s="69"/>
      <c r="F32" s="69"/>
      <c r="G32" s="69"/>
      <c r="H32" s="69"/>
      <c r="I32" s="69"/>
      <c r="J32" s="69"/>
      <c r="K32" s="69"/>
    </row>
    <row r="33" spans="1:11" ht="12.75">
      <c r="A33" s="69"/>
      <c r="B33" s="69"/>
      <c r="C33" s="69"/>
      <c r="D33" s="69"/>
      <c r="E33" s="69"/>
      <c r="F33" s="69"/>
      <c r="G33" s="69"/>
      <c r="H33" s="69"/>
      <c r="I33" s="69"/>
      <c r="J33" s="69"/>
      <c r="K33" s="69"/>
    </row>
    <row r="34" spans="1:11" ht="12.75">
      <c r="A34" s="77" t="s">
        <v>200</v>
      </c>
      <c r="B34" s="77"/>
      <c r="C34" s="77"/>
      <c r="D34" s="68">
        <v>1000000</v>
      </c>
      <c r="E34" s="69"/>
      <c r="F34" s="69"/>
      <c r="G34" s="69"/>
      <c r="H34" s="69"/>
      <c r="I34" s="69"/>
      <c r="J34" s="69"/>
      <c r="K34" s="69"/>
    </row>
    <row r="35" spans="1:11" ht="12.75">
      <c r="A35" s="77" t="s">
        <v>194</v>
      </c>
      <c r="B35" s="77"/>
      <c r="C35" s="77"/>
      <c r="D35" s="68">
        <v>100000</v>
      </c>
      <c r="E35" s="69"/>
      <c r="F35" s="69"/>
      <c r="G35" s="69"/>
      <c r="H35" s="69"/>
      <c r="I35" s="69"/>
      <c r="J35" s="69"/>
      <c r="K35" s="69"/>
    </row>
    <row r="36" spans="1:11" ht="29.25" customHeight="1">
      <c r="A36" s="77" t="s">
        <v>221</v>
      </c>
      <c r="B36" s="77"/>
      <c r="C36" s="77"/>
      <c r="D36" s="68">
        <f>D35/D34</f>
        <v>0.1</v>
      </c>
      <c r="E36" s="69"/>
      <c r="F36" s="69"/>
      <c r="G36" s="69"/>
      <c r="H36" s="69"/>
      <c r="I36" s="69"/>
      <c r="J36" s="69"/>
      <c r="K36" s="69"/>
    </row>
    <row r="37" spans="1:11" ht="12.75">
      <c r="A37" s="69"/>
      <c r="B37" s="69"/>
      <c r="C37" s="69"/>
      <c r="D37" s="68"/>
      <c r="E37" s="69"/>
      <c r="F37" s="69"/>
      <c r="G37" s="69"/>
      <c r="H37" s="69"/>
      <c r="I37" s="69"/>
      <c r="J37" s="69"/>
      <c r="K37" s="69"/>
    </row>
    <row r="38" spans="1:11" ht="12.75">
      <c r="A38" s="77" t="s">
        <v>195</v>
      </c>
      <c r="B38" s="77"/>
      <c r="C38" s="77"/>
      <c r="D38" s="68">
        <v>100000</v>
      </c>
      <c r="E38" s="69"/>
      <c r="F38" s="69"/>
      <c r="G38" s="69"/>
      <c r="H38" s="69"/>
      <c r="I38" s="69"/>
      <c r="J38" s="69"/>
      <c r="K38" s="69"/>
    </row>
    <row r="39" spans="1:11" ht="13.5" thickBot="1">
      <c r="A39" s="77" t="s">
        <v>215</v>
      </c>
      <c r="B39" s="77"/>
      <c r="C39" s="77"/>
      <c r="D39" s="67">
        <f>-(D38*0.2)</f>
        <v>-20000</v>
      </c>
      <c r="E39" s="69"/>
      <c r="F39" s="69"/>
      <c r="G39" s="69"/>
      <c r="H39" s="69"/>
      <c r="I39" s="69"/>
      <c r="J39" s="69"/>
      <c r="K39" s="69"/>
    </row>
    <row r="40" spans="1:11" ht="24.75" customHeight="1">
      <c r="A40" s="77" t="s">
        <v>201</v>
      </c>
      <c r="B40" s="77"/>
      <c r="C40" s="77"/>
      <c r="D40" s="68">
        <f>SUM(D38:D39)</f>
        <v>80000</v>
      </c>
      <c r="E40" s="69"/>
      <c r="F40" s="69"/>
      <c r="G40" s="69"/>
      <c r="H40" s="69"/>
      <c r="I40" s="69"/>
      <c r="J40" s="69"/>
      <c r="K40" s="69"/>
    </row>
    <row r="41" spans="1:11" ht="27" customHeight="1">
      <c r="A41" s="77" t="s">
        <v>202</v>
      </c>
      <c r="B41" s="77"/>
      <c r="C41" s="77"/>
      <c r="D41" s="68">
        <f>-(D40*0.04)</f>
        <v>-3200</v>
      </c>
      <c r="E41" s="69"/>
      <c r="F41" s="69"/>
      <c r="G41" s="69"/>
      <c r="H41" s="69"/>
      <c r="I41" s="69"/>
      <c r="J41" s="69"/>
      <c r="K41" s="69"/>
    </row>
    <row r="42" spans="1:11" ht="27" customHeight="1" thickBot="1">
      <c r="A42" s="77" t="s">
        <v>203</v>
      </c>
      <c r="B42" s="77"/>
      <c r="C42" s="77"/>
      <c r="D42" s="67">
        <f>-(D40*0.03)</f>
        <v>-2400</v>
      </c>
      <c r="E42" s="69"/>
      <c r="F42" s="69"/>
      <c r="G42" s="69"/>
      <c r="H42" s="69"/>
      <c r="I42" s="69"/>
      <c r="J42" s="69"/>
      <c r="K42" s="69"/>
    </row>
    <row r="43" spans="1:11" ht="12.75">
      <c r="A43" s="77" t="s">
        <v>220</v>
      </c>
      <c r="B43" s="77"/>
      <c r="C43" s="77"/>
      <c r="D43" s="78">
        <f>SUM(D40:D42)</f>
        <v>74400</v>
      </c>
      <c r="E43" s="69"/>
      <c r="F43" s="69"/>
      <c r="G43" s="69"/>
      <c r="H43" s="69"/>
      <c r="I43" s="69"/>
      <c r="J43" s="69"/>
      <c r="K43" s="69"/>
    </row>
    <row r="44" spans="1:11" ht="12.75">
      <c r="A44" s="77"/>
      <c r="B44" s="77"/>
      <c r="C44" s="77"/>
      <c r="D44" s="78"/>
      <c r="E44" s="69"/>
      <c r="F44" s="69"/>
      <c r="G44" s="69"/>
      <c r="H44" s="69"/>
      <c r="I44" s="69"/>
      <c r="J44" s="69"/>
      <c r="K44" s="69"/>
    </row>
    <row r="45" spans="1:11" ht="6.75" customHeight="1">
      <c r="A45" s="77"/>
      <c r="B45" s="77"/>
      <c r="C45" s="77"/>
      <c r="D45" s="68"/>
      <c r="E45" s="69"/>
      <c r="F45" s="69"/>
      <c r="G45" s="69"/>
      <c r="H45" s="69"/>
      <c r="I45" s="69"/>
      <c r="J45" s="69"/>
      <c r="K45" s="69"/>
    </row>
    <row r="46" spans="1:11" ht="28.5" customHeight="1">
      <c r="A46" s="77" t="s">
        <v>216</v>
      </c>
      <c r="B46" s="77"/>
      <c r="C46" s="77"/>
      <c r="D46" s="68">
        <f>D43*D36</f>
        <v>7440</v>
      </c>
      <c r="E46" s="69"/>
      <c r="F46" s="69"/>
      <c r="G46" s="69"/>
      <c r="H46" s="69"/>
      <c r="I46" s="69"/>
      <c r="J46" s="69"/>
      <c r="K46" s="69"/>
    </row>
    <row r="47" spans="1:11" ht="54" customHeight="1" thickBot="1">
      <c r="A47" s="77" t="s">
        <v>198</v>
      </c>
      <c r="B47" s="77"/>
      <c r="C47" s="77"/>
      <c r="D47" s="67">
        <f>D43*0.02</f>
        <v>1488</v>
      </c>
      <c r="E47" s="69"/>
      <c r="F47" s="69"/>
      <c r="G47" s="69"/>
      <c r="H47" s="69"/>
      <c r="I47" s="69"/>
      <c r="J47" s="69"/>
      <c r="K47" s="69"/>
    </row>
    <row r="48" spans="1:11" ht="12.75">
      <c r="A48" s="77" t="s">
        <v>199</v>
      </c>
      <c r="B48" s="77"/>
      <c r="C48" s="77"/>
      <c r="D48" s="68">
        <f>SUM(D46:D47)</f>
        <v>8928</v>
      </c>
      <c r="E48" s="69"/>
      <c r="F48" s="69"/>
      <c r="G48" s="69"/>
      <c r="H48" s="69"/>
      <c r="I48" s="69"/>
      <c r="J48" s="69"/>
      <c r="K48" s="69"/>
    </row>
  </sheetData>
  <sheetProtection/>
  <mergeCells count="18">
    <mergeCell ref="A1:K21"/>
    <mergeCell ref="A23:J24"/>
    <mergeCell ref="A26:J27"/>
    <mergeCell ref="A41:C41"/>
    <mergeCell ref="A34:C34"/>
    <mergeCell ref="A35:C35"/>
    <mergeCell ref="A36:C36"/>
    <mergeCell ref="A38:C38"/>
    <mergeCell ref="A39:C39"/>
    <mergeCell ref="A40:C40"/>
    <mergeCell ref="A42:C42"/>
    <mergeCell ref="A29:J30"/>
    <mergeCell ref="A47:C47"/>
    <mergeCell ref="A48:C48"/>
    <mergeCell ref="A46:C46"/>
    <mergeCell ref="A43:C44"/>
    <mergeCell ref="A45:C45"/>
    <mergeCell ref="D43:D44"/>
  </mergeCells>
  <printOptions/>
  <pageMargins left="0.2755905511811024" right="0.7480314960629921" top="0.8267716535433072" bottom="0.6692913385826772" header="0.2362204724409449" footer="0.2362204724409449"/>
  <pageSetup horizontalDpi="600" verticalDpi="600" orientation="landscape" scale="90" r:id="rId1"/>
  <headerFooter alignWithMargins="0">
    <oddHeader>&amp;CGADOE FY10
Title IV A, Subpart 1
Allocation Process</oddHeader>
    <oddFooter>&amp;L&amp;P of &amp;N
Print date &amp;D&amp;R&amp;F &amp;A</oddFooter>
  </headerFooter>
</worksheet>
</file>

<file path=xl/worksheets/sheet2.xml><?xml version="1.0" encoding="utf-8"?>
<worksheet xmlns="http://schemas.openxmlformats.org/spreadsheetml/2006/main" xmlns:r="http://schemas.openxmlformats.org/officeDocument/2006/relationships">
  <dimension ref="A1:H10"/>
  <sheetViews>
    <sheetView zoomScalePageLayoutView="0" workbookViewId="0" topLeftCell="A1">
      <selection activeCell="K24" sqref="K24"/>
    </sheetView>
  </sheetViews>
  <sheetFormatPr defaultColWidth="9.140625" defaultRowHeight="12.75"/>
  <cols>
    <col min="8" max="8" width="15.140625" style="65" bestFit="1" customWidth="1"/>
  </cols>
  <sheetData>
    <row r="1" spans="1:8" ht="12.75">
      <c r="A1" s="66" t="s">
        <v>260</v>
      </c>
      <c r="B1" s="66"/>
      <c r="C1" s="66"/>
      <c r="D1" s="66"/>
      <c r="H1" s="64">
        <v>7956698</v>
      </c>
    </row>
    <row r="2" spans="1:8" ht="13.5" thickBot="1">
      <c r="A2" s="66" t="s">
        <v>204</v>
      </c>
      <c r="B2" s="66"/>
      <c r="C2" s="66"/>
      <c r="D2" s="66"/>
      <c r="H2" s="63">
        <f>-(H1*0.2)</f>
        <v>-1591339.6</v>
      </c>
    </row>
    <row r="3" spans="1:8" ht="12.75">
      <c r="A3" s="66" t="s">
        <v>261</v>
      </c>
      <c r="B3" s="66"/>
      <c r="C3" s="66"/>
      <c r="D3" s="66"/>
      <c r="H3" s="62">
        <f>SUM(H1:H2)</f>
        <v>6365358.4</v>
      </c>
    </row>
    <row r="4" spans="1:8" ht="12.75">
      <c r="A4" s="66" t="s">
        <v>262</v>
      </c>
      <c r="B4" s="66"/>
      <c r="C4" s="66"/>
      <c r="D4" s="66"/>
      <c r="H4" s="64">
        <f>-(H3*0.04)</f>
        <v>-254614.336</v>
      </c>
    </row>
    <row r="5" spans="1:8" ht="13.5" thickBot="1">
      <c r="A5" s="66" t="s">
        <v>263</v>
      </c>
      <c r="B5" s="66"/>
      <c r="C5" s="66"/>
      <c r="D5" s="66"/>
      <c r="H5" s="63">
        <f>-(H3*0.03)</f>
        <v>-190960.752</v>
      </c>
    </row>
    <row r="6" spans="1:8" ht="12.75">
      <c r="A6" s="79" t="s">
        <v>264</v>
      </c>
      <c r="B6" s="79"/>
      <c r="C6" s="79"/>
      <c r="D6" s="79"/>
      <c r="H6" s="62">
        <f>SUM(H3:H5)</f>
        <v>5919783.312</v>
      </c>
    </row>
    <row r="7" spans="1:8" ht="12.75">
      <c r="A7" s="66"/>
      <c r="B7" s="66"/>
      <c r="C7" s="66"/>
      <c r="D7" s="66"/>
      <c r="H7" s="64"/>
    </row>
    <row r="8" spans="1:8" ht="12.75">
      <c r="A8" s="79" t="s">
        <v>265</v>
      </c>
      <c r="B8" s="79"/>
      <c r="C8" s="79"/>
      <c r="D8" s="79"/>
      <c r="H8" s="64">
        <f>H6*0.6</f>
        <v>3551869.9872</v>
      </c>
    </row>
    <row r="9" spans="1:8" ht="13.5" thickBot="1">
      <c r="A9" s="79" t="s">
        <v>266</v>
      </c>
      <c r="B9" s="79"/>
      <c r="C9" s="79"/>
      <c r="D9" s="79"/>
      <c r="H9" s="63">
        <f>H6*0.4</f>
        <v>2367913.3248</v>
      </c>
    </row>
    <row r="10" ht="12.75">
      <c r="H10" s="62">
        <f>SUM(H8:H9)</f>
        <v>5919783.312</v>
      </c>
    </row>
  </sheetData>
  <sheetProtection/>
  <mergeCells count="3">
    <mergeCell ref="A6:D6"/>
    <mergeCell ref="A8:D8"/>
    <mergeCell ref="A9:D9"/>
  </mergeCells>
  <printOptions/>
  <pageMargins left="0.7480314960629921" right="0.7480314960629921" top="1.4566929133858268" bottom="0.984251968503937" header="0.5118110236220472" footer="0.5118110236220472"/>
  <pageSetup horizontalDpi="600" verticalDpi="600" orientation="landscape" r:id="rId1"/>
  <headerFooter alignWithMargins="0">
    <oddHeader>&amp;CGADOE FY09
Title IV A, Subpart I
Setaside</oddHeader>
    <oddFooter>&amp;L&amp;P of  &amp;N
Print date &amp;D&amp;R&amp;F &amp;A</oddFooter>
  </headerFooter>
</worksheet>
</file>

<file path=xl/worksheets/sheet3.xml><?xml version="1.0" encoding="utf-8"?>
<worksheet xmlns="http://schemas.openxmlformats.org/spreadsheetml/2006/main" xmlns:r="http://schemas.openxmlformats.org/officeDocument/2006/relationships">
  <sheetPr>
    <tabColor rgb="FF00B0F0"/>
  </sheetPr>
  <dimension ref="A1:H190"/>
  <sheetViews>
    <sheetView tabSelected="1" zoomScalePageLayoutView="0" workbookViewId="0" topLeftCell="A1">
      <selection activeCell="B10" sqref="B10"/>
    </sheetView>
  </sheetViews>
  <sheetFormatPr defaultColWidth="9.140625" defaultRowHeight="12.75"/>
  <cols>
    <col min="1" max="1" width="5.57421875" style="0" bestFit="1" customWidth="1"/>
    <col min="2" max="2" width="46.421875" style="0" bestFit="1" customWidth="1"/>
    <col min="3" max="3" width="13.57421875" style="0" bestFit="1" customWidth="1"/>
    <col min="4" max="4" width="19.00390625" style="0" bestFit="1" customWidth="1"/>
    <col min="5" max="5" width="27.7109375" style="0" bestFit="1" customWidth="1"/>
    <col min="6" max="6" width="13.57421875" style="0" bestFit="1" customWidth="1"/>
    <col min="7" max="7" width="25.8515625" style="0" bestFit="1" customWidth="1"/>
    <col min="8" max="8" width="13.57421875" style="0" bestFit="1" customWidth="1"/>
  </cols>
  <sheetData>
    <row r="1" spans="1:8" ht="12.75">
      <c r="A1" s="82" t="s">
        <v>255</v>
      </c>
      <c r="B1" s="80" t="s">
        <v>256</v>
      </c>
      <c r="C1" s="80" t="s">
        <v>291</v>
      </c>
      <c r="D1" s="76" t="s">
        <v>297</v>
      </c>
      <c r="E1" s="76" t="s">
        <v>298</v>
      </c>
      <c r="F1" s="80" t="s">
        <v>257</v>
      </c>
      <c r="G1" s="80" t="s">
        <v>296</v>
      </c>
      <c r="H1" s="61" t="s">
        <v>258</v>
      </c>
    </row>
    <row r="2" spans="1:8" ht="12.75" hidden="1">
      <c r="A2" s="83"/>
      <c r="B2" s="81"/>
      <c r="C2" s="81"/>
      <c r="D2" s="60">
        <f>388614.11/186</f>
        <v>2089.323172043011</v>
      </c>
      <c r="E2" s="60"/>
      <c r="F2" s="81"/>
      <c r="G2" s="81"/>
      <c r="H2" s="59"/>
    </row>
    <row r="3" spans="1:8" ht="12.75">
      <c r="A3" s="72">
        <f>'FY10 IV A Allocations '!A10</f>
        <v>601</v>
      </c>
      <c r="B3" s="73" t="str">
        <f>'FY10 IV A Allocations '!B10</f>
        <v>APPLING COUNTY SCHOOL DISTRICT</v>
      </c>
      <c r="C3" s="70">
        <f>'FY10 IV A Allocations '!I10</f>
        <v>13903.740723890372</v>
      </c>
      <c r="D3" s="57">
        <f>D2</f>
        <v>2089.323172043011</v>
      </c>
      <c r="E3" s="70">
        <f>C3+D3</f>
        <v>15993.063895933383</v>
      </c>
      <c r="F3" s="57">
        <f>'Final FY 09 IVA Allocations'!I10</f>
        <v>13660.929850530309</v>
      </c>
      <c r="G3" s="57">
        <f>E3-F3</f>
        <v>2332.134045403074</v>
      </c>
      <c r="H3" s="56">
        <v>17133.761484821414</v>
      </c>
    </row>
    <row r="4" spans="1:8" ht="12.75">
      <c r="A4" s="72">
        <f>'FY10 IV A Allocations '!A11</f>
        <v>602</v>
      </c>
      <c r="B4" s="73" t="str">
        <f>'FY10 IV A Allocations '!B11</f>
        <v>ATKINSON COUNTY SCHOOL DISTRICT</v>
      </c>
      <c r="C4" s="70">
        <f>'FY10 IV A Allocations '!I11</f>
        <v>8500.350420168774</v>
      </c>
      <c r="D4" s="57">
        <f aca="true" t="shared" si="0" ref="D4:D67">D3</f>
        <v>2089.323172043011</v>
      </c>
      <c r="E4" s="70">
        <f aca="true" t="shared" si="1" ref="E4:E67">C4+D4</f>
        <v>10589.673592211784</v>
      </c>
      <c r="F4" s="57">
        <f>'Final FY 09 IVA Allocations'!I11</f>
        <v>7798.157442463075</v>
      </c>
      <c r="G4" s="57">
        <f aca="true" t="shared" si="2" ref="G4:G67">E4-F4</f>
        <v>2791.516149748709</v>
      </c>
      <c r="H4" s="56">
        <v>9930.847613355034</v>
      </c>
    </row>
    <row r="5" spans="1:8" ht="12.75">
      <c r="A5" s="72">
        <f>'FY10 IV A Allocations '!A12</f>
        <v>761</v>
      </c>
      <c r="B5" s="73" t="str">
        <f>'FY10 IV A Allocations '!B12</f>
        <v>ATLANTA CITY SCHOOL DISTRICT</v>
      </c>
      <c r="C5" s="70">
        <f>'FY10 IV A Allocations '!I12</f>
        <v>463256.6610670262</v>
      </c>
      <c r="D5" s="57">
        <f t="shared" si="0"/>
        <v>2089.323172043011</v>
      </c>
      <c r="E5" s="70">
        <f t="shared" si="1"/>
        <v>465345.9842390692</v>
      </c>
      <c r="F5" s="57">
        <f>'Final FY 09 IVA Allocations'!I12</f>
        <v>475871.75724606507</v>
      </c>
      <c r="G5" s="57">
        <f t="shared" si="2"/>
        <v>-10525.773006995849</v>
      </c>
      <c r="H5" s="56">
        <v>541455.7729885778</v>
      </c>
    </row>
    <row r="6" spans="1:8" ht="12.75">
      <c r="A6" s="72">
        <f>'FY10 IV A Allocations '!A13</f>
        <v>603</v>
      </c>
      <c r="B6" s="73" t="str">
        <f>'FY10 IV A Allocations '!B13</f>
        <v>BACON COUNTY SCHOOL DISTRICT</v>
      </c>
      <c r="C6" s="70">
        <f>'FY10 IV A Allocations '!I13</f>
        <v>7550.391183770071</v>
      </c>
      <c r="D6" s="57">
        <f t="shared" si="0"/>
        <v>2089.323172043011</v>
      </c>
      <c r="E6" s="70">
        <f t="shared" si="1"/>
        <v>9639.714355813081</v>
      </c>
      <c r="F6" s="57">
        <f>'Final FY 09 IVA Allocations'!I13</f>
        <v>7597.353264009732</v>
      </c>
      <c r="G6" s="57">
        <f t="shared" si="2"/>
        <v>2042.3610918033492</v>
      </c>
      <c r="H6" s="56">
        <v>9261.444418528978</v>
      </c>
    </row>
    <row r="7" spans="1:8" ht="12.75">
      <c r="A7" s="72">
        <f>'FY10 IV A Allocations '!A14</f>
        <v>604</v>
      </c>
      <c r="B7" s="73" t="str">
        <f>'FY10 IV A Allocations '!B14</f>
        <v>BAKER COUNTY SCHOOL DISTRICT</v>
      </c>
      <c r="C7" s="70">
        <f>'FY10 IV A Allocations '!I14</f>
        <v>3698.318689702126</v>
      </c>
      <c r="D7" s="57">
        <f t="shared" si="0"/>
        <v>2089.323172043011</v>
      </c>
      <c r="E7" s="70">
        <f t="shared" si="1"/>
        <v>5787.641861745136</v>
      </c>
      <c r="F7" s="57">
        <f>'Final FY 09 IVA Allocations'!I14</f>
        <v>3845.5430596776496</v>
      </c>
      <c r="G7" s="57">
        <f t="shared" si="2"/>
        <v>1942.0988020674868</v>
      </c>
      <c r="H7" s="56">
        <v>4732.668761747859</v>
      </c>
    </row>
    <row r="8" spans="1:8" ht="12.75">
      <c r="A8" s="72">
        <f>'FY10 IV A Allocations '!A15</f>
        <v>605</v>
      </c>
      <c r="B8" s="73" t="str">
        <f>'FY10 IV A Allocations '!B15</f>
        <v>BALDWIN COUNTY SCHOOL DISTRICT</v>
      </c>
      <c r="C8" s="70">
        <f>'FY10 IV A Allocations '!I15</f>
        <v>23576.166672632367</v>
      </c>
      <c r="D8" s="57">
        <f t="shared" si="0"/>
        <v>2089.323172043011</v>
      </c>
      <c r="E8" s="70">
        <f t="shared" si="1"/>
        <v>25665.48984467538</v>
      </c>
      <c r="F8" s="57">
        <f>'Final FY 09 IVA Allocations'!I15</f>
        <v>24504.766693257698</v>
      </c>
      <c r="G8" s="57">
        <f t="shared" si="2"/>
        <v>1160.723151417682</v>
      </c>
      <c r="H8" s="56">
        <v>29257.663460540472</v>
      </c>
    </row>
    <row r="9" spans="1:8" ht="12.75">
      <c r="A9" s="72">
        <f>'FY10 IV A Allocations '!A16</f>
        <v>606</v>
      </c>
      <c r="B9" s="73" t="str">
        <f>'FY10 IV A Allocations '!B16</f>
        <v>BANKS COUNTY SCHOOL DISTRICT</v>
      </c>
      <c r="C9" s="70">
        <f>'FY10 IV A Allocations '!I16</f>
        <v>8773.98905808154</v>
      </c>
      <c r="D9" s="57">
        <f t="shared" si="0"/>
        <v>2089.323172043011</v>
      </c>
      <c r="E9" s="70">
        <f t="shared" si="1"/>
        <v>10863.312230124551</v>
      </c>
      <c r="F9" s="57">
        <f>'Final FY 09 IVA Allocations'!I16</f>
        <v>9076.657128111741</v>
      </c>
      <c r="G9" s="57">
        <f t="shared" si="2"/>
        <v>1786.65510201281</v>
      </c>
      <c r="H9" s="56">
        <v>11165.303143261719</v>
      </c>
    </row>
    <row r="10" spans="1:8" ht="12.75">
      <c r="A10" s="72">
        <f>'FY10 IV A Allocations '!A17</f>
        <v>607</v>
      </c>
      <c r="B10" s="73" t="str">
        <f>'FY10 IV A Allocations '!B17</f>
        <v>BARROW COUNTY SCHOOL DISTRICT</v>
      </c>
      <c r="C10" s="70">
        <f>'FY10 IV A Allocations '!I17</f>
        <v>32074.44266850833</v>
      </c>
      <c r="D10" s="57">
        <f t="shared" si="0"/>
        <v>2089.323172043011</v>
      </c>
      <c r="E10" s="70">
        <f t="shared" si="1"/>
        <v>34163.76584055134</v>
      </c>
      <c r="F10" s="57">
        <f>'Final FY 09 IVA Allocations'!I17</f>
        <v>31797.63395890787</v>
      </c>
      <c r="G10" s="57">
        <f t="shared" si="2"/>
        <v>2366.1318816434723</v>
      </c>
      <c r="H10" s="56">
        <v>38050.80308697785</v>
      </c>
    </row>
    <row r="11" spans="1:8" ht="12.75">
      <c r="A11" s="72">
        <f>'FY10 IV A Allocations '!A18</f>
        <v>608</v>
      </c>
      <c r="B11" s="73" t="str">
        <f>'FY10 IV A Allocations '!B18</f>
        <v>BARTOW COUNTY SCHOOL DISTRICT</v>
      </c>
      <c r="C11" s="70">
        <f>'FY10 IV A Allocations '!I18</f>
        <v>40837.801306929374</v>
      </c>
      <c r="D11" s="57">
        <f t="shared" si="0"/>
        <v>2089.323172043011</v>
      </c>
      <c r="E11" s="70">
        <f t="shared" si="1"/>
        <v>42927.124478972386</v>
      </c>
      <c r="F11" s="57">
        <f>'Final FY 09 IVA Allocations'!I18</f>
        <v>36765.71372302623</v>
      </c>
      <c r="G11" s="57">
        <f t="shared" si="2"/>
        <v>6161.410755946155</v>
      </c>
      <c r="H11" s="56">
        <v>44197.26092348859</v>
      </c>
    </row>
    <row r="12" spans="1:8" ht="12.75">
      <c r="A12" s="72">
        <f>'FY10 IV A Allocations '!A19</f>
        <v>609</v>
      </c>
      <c r="B12" s="73" t="str">
        <f>'FY10 IV A Allocations '!B19</f>
        <v>BEN HILL COUNTY SCHOOL DISTRICT</v>
      </c>
      <c r="C12" s="70">
        <f>'FY10 IV A Allocations '!I19</f>
        <v>15765.261012422488</v>
      </c>
      <c r="D12" s="57">
        <f t="shared" si="0"/>
        <v>2089.323172043011</v>
      </c>
      <c r="E12" s="70">
        <f t="shared" si="1"/>
        <v>17854.5841844655</v>
      </c>
      <c r="F12" s="57">
        <f>'Final FY 09 IVA Allocations'!I19</f>
        <v>15156.535694875585</v>
      </c>
      <c r="G12" s="57">
        <f t="shared" si="2"/>
        <v>2698.0484895899153</v>
      </c>
      <c r="H12" s="56">
        <v>18385.531999308907</v>
      </c>
    </row>
    <row r="13" spans="1:8" ht="12.75">
      <c r="A13" s="72">
        <f>'FY10 IV A Allocations '!A20</f>
        <v>610</v>
      </c>
      <c r="B13" s="73" t="str">
        <f>'FY10 IV A Allocations '!B20</f>
        <v>BERRIEN COUNTY SCHOOL DISTRICT</v>
      </c>
      <c r="C13" s="70">
        <f>'FY10 IV A Allocations '!I20</f>
        <v>12502.588485126418</v>
      </c>
      <c r="D13" s="57">
        <f t="shared" si="0"/>
        <v>2089.323172043011</v>
      </c>
      <c r="E13" s="70">
        <f t="shared" si="1"/>
        <v>14591.911657169429</v>
      </c>
      <c r="F13" s="57">
        <f>'Final FY 09 IVA Allocations'!I20</f>
        <v>12659.686694385091</v>
      </c>
      <c r="G13" s="57">
        <f t="shared" si="2"/>
        <v>1932.2249627843375</v>
      </c>
      <c r="H13" s="56">
        <v>15628.169479325617</v>
      </c>
    </row>
    <row r="14" spans="1:8" ht="12.75">
      <c r="A14" s="72">
        <f>'FY10 IV A Allocations '!A21</f>
        <v>611</v>
      </c>
      <c r="B14" s="73" t="str">
        <f>'FY10 IV A Allocations '!B21</f>
        <v>BIBB COUNTY SCHOOL DISTRICT</v>
      </c>
      <c r="C14" s="70">
        <f>'FY10 IV A Allocations '!I21</f>
        <v>150874.0794313611</v>
      </c>
      <c r="D14" s="57">
        <f t="shared" si="0"/>
        <v>2089.323172043011</v>
      </c>
      <c r="E14" s="70">
        <f t="shared" si="1"/>
        <v>152963.40260340413</v>
      </c>
      <c r="F14" s="57">
        <f>'Final FY 09 IVA Allocations'!I21</f>
        <v>139262.25019170385</v>
      </c>
      <c r="G14" s="57">
        <f t="shared" si="2"/>
        <v>13701.152411700285</v>
      </c>
      <c r="H14" s="56">
        <v>166007.4206198421</v>
      </c>
    </row>
    <row r="15" spans="1:8" ht="12.75">
      <c r="A15" s="72">
        <f>'FY10 IV A Allocations '!A22</f>
        <v>612</v>
      </c>
      <c r="B15" s="73" t="str">
        <f>'FY10 IV A Allocations '!B22</f>
        <v>BLECKLEY COUNTY SCHOOL DISTRICT</v>
      </c>
      <c r="C15" s="70">
        <f>'FY10 IV A Allocations '!I22</f>
        <v>7678.16677037507</v>
      </c>
      <c r="D15" s="57">
        <f t="shared" si="0"/>
        <v>2089.323172043011</v>
      </c>
      <c r="E15" s="70">
        <f t="shared" si="1"/>
        <v>9767.48994241808</v>
      </c>
      <c r="F15" s="57">
        <f>'Final FY 09 IVA Allocations'!I22</f>
        <v>8108.560716838709</v>
      </c>
      <c r="G15" s="57">
        <f t="shared" si="2"/>
        <v>1658.9292255793716</v>
      </c>
      <c r="H15" s="56">
        <v>10120.938802335932</v>
      </c>
    </row>
    <row r="16" spans="1:8" ht="12.75">
      <c r="A16" s="72">
        <f>'FY10 IV A Allocations '!A23</f>
        <v>613</v>
      </c>
      <c r="B16" s="73" t="str">
        <f>'FY10 IV A Allocations '!B23</f>
        <v>BRANTLEY COUNTY SCHOOL DISTRICT</v>
      </c>
      <c r="C16" s="70">
        <f>'FY10 IV A Allocations '!I23</f>
        <v>10299.065914867862</v>
      </c>
      <c r="D16" s="57">
        <f t="shared" si="0"/>
        <v>2089.323172043011</v>
      </c>
      <c r="E16" s="70">
        <f t="shared" si="1"/>
        <v>12388.389086910873</v>
      </c>
      <c r="F16" s="57">
        <f>'Final FY 09 IVA Allocations'!I23</f>
        <v>11284.58296711958</v>
      </c>
      <c r="G16" s="57">
        <f t="shared" si="2"/>
        <v>1103.806119791292</v>
      </c>
      <c r="H16" s="56">
        <v>14092.584195573492</v>
      </c>
    </row>
    <row r="17" spans="1:8" ht="12.75">
      <c r="A17" s="72">
        <f>'FY10 IV A Allocations '!A24</f>
        <v>763</v>
      </c>
      <c r="B17" s="73" t="str">
        <f>'FY10 IV A Allocations '!B24</f>
        <v>BREMEN CITY SCHOOL DISTRICT</v>
      </c>
      <c r="C17" s="70">
        <f>'FY10 IV A Allocations '!I24</f>
        <v>2323.2906380273525</v>
      </c>
      <c r="D17" s="57">
        <f t="shared" si="0"/>
        <v>2089.323172043011</v>
      </c>
      <c r="E17" s="70">
        <f t="shared" si="1"/>
        <v>4412.613810070363</v>
      </c>
      <c r="F17" s="57">
        <f>'Final FY 09 IVA Allocations'!I24</f>
        <v>1990.8786580755889</v>
      </c>
      <c r="G17" s="57">
        <f t="shared" si="2"/>
        <v>2421.7351519947742</v>
      </c>
      <c r="H17" s="56">
        <v>2465.987377399274</v>
      </c>
    </row>
    <row r="18" spans="1:8" ht="12.75">
      <c r="A18" s="72">
        <f>'FY10 IV A Allocations '!A25</f>
        <v>614</v>
      </c>
      <c r="B18" s="73" t="str">
        <f>'FY10 IV A Allocations '!B25</f>
        <v>BROOKS COUNTY SCHOOL DISTRICT</v>
      </c>
      <c r="C18" s="70">
        <f>'FY10 IV A Allocations '!I25</f>
        <v>15284.666134930236</v>
      </c>
      <c r="D18" s="57">
        <f t="shared" si="0"/>
        <v>2089.323172043011</v>
      </c>
      <c r="E18" s="70">
        <f t="shared" si="1"/>
        <v>17373.989306973246</v>
      </c>
      <c r="F18" s="57">
        <f>'Final FY 09 IVA Allocations'!I25</f>
        <v>15142.605896051065</v>
      </c>
      <c r="G18" s="57">
        <f t="shared" si="2"/>
        <v>2231.3834109221807</v>
      </c>
      <c r="H18" s="56">
        <v>18225.3778730388</v>
      </c>
    </row>
    <row r="19" spans="1:8" ht="12.75">
      <c r="A19" s="72">
        <f>'FY10 IV A Allocations '!A26</f>
        <v>615</v>
      </c>
      <c r="B19" s="73" t="str">
        <f>'FY10 IV A Allocations '!B26</f>
        <v>BRYAN COUNTY SCHOOL DISTRICT</v>
      </c>
      <c r="C19" s="70">
        <f>'FY10 IV A Allocations '!I26</f>
        <v>14221.53615047634</v>
      </c>
      <c r="D19" s="57">
        <f t="shared" si="0"/>
        <v>2089.323172043011</v>
      </c>
      <c r="E19" s="70">
        <f t="shared" si="1"/>
        <v>16310.85932251935</v>
      </c>
      <c r="F19" s="57">
        <f>'Final FY 09 IVA Allocations'!I26</f>
        <v>14930.909623212121</v>
      </c>
      <c r="G19" s="57">
        <f t="shared" si="2"/>
        <v>1379.9496993072298</v>
      </c>
      <c r="H19" s="56">
        <v>17838.911403356098</v>
      </c>
    </row>
    <row r="20" spans="1:8" ht="12.75">
      <c r="A20" s="72">
        <f>'FY10 IV A Allocations '!A27</f>
        <v>764</v>
      </c>
      <c r="B20" s="73" t="str">
        <f>'FY10 IV A Allocations '!B27</f>
        <v>BUFORD CITY SCHOOL DISTRICT</v>
      </c>
      <c r="C20" s="70">
        <f>'FY10 IV A Allocations '!I27</f>
        <v>6824.1225606396365</v>
      </c>
      <c r="D20" s="57">
        <f t="shared" si="0"/>
        <v>2089.323172043011</v>
      </c>
      <c r="E20" s="70">
        <f t="shared" si="1"/>
        <v>8913.445732682647</v>
      </c>
      <c r="F20" s="57">
        <f>'Final FY 09 IVA Allocations'!I27</f>
        <v>7202.885786403789</v>
      </c>
      <c r="G20" s="57">
        <f t="shared" si="2"/>
        <v>1710.5599462788578</v>
      </c>
      <c r="H20" s="56">
        <v>8470.658879214385</v>
      </c>
    </row>
    <row r="21" spans="1:8" ht="12.75">
      <c r="A21" s="72">
        <f>'FY10 IV A Allocations '!A28</f>
        <v>616</v>
      </c>
      <c r="B21" s="73" t="str">
        <f>'FY10 IV A Allocations '!B28</f>
        <v>BULLOCH COUNTY SCHOOL DISTRICT</v>
      </c>
      <c r="C21" s="70">
        <f>'FY10 IV A Allocations '!I28</f>
        <v>34568.76905916226</v>
      </c>
      <c r="D21" s="57">
        <f t="shared" si="0"/>
        <v>2089.323172043011</v>
      </c>
      <c r="E21" s="70">
        <f t="shared" si="1"/>
        <v>36658.09223120527</v>
      </c>
      <c r="F21" s="57">
        <f>'Final FY 09 IVA Allocations'!I28</f>
        <v>35182.29404814582</v>
      </c>
      <c r="G21" s="57">
        <f t="shared" si="2"/>
        <v>1475.7981830594508</v>
      </c>
      <c r="H21" s="56">
        <v>42099.124092772356</v>
      </c>
    </row>
    <row r="22" spans="1:8" ht="12.75">
      <c r="A22" s="72">
        <f>'FY10 IV A Allocations '!A29</f>
        <v>617</v>
      </c>
      <c r="B22" s="73" t="str">
        <f>'FY10 IV A Allocations '!B29</f>
        <v>BURKE COUNTY SCHOOL DISTRICT</v>
      </c>
      <c r="C22" s="70">
        <f>'FY10 IV A Allocations '!I29</f>
        <v>24436.87496297899</v>
      </c>
      <c r="D22" s="57">
        <f t="shared" si="0"/>
        <v>2089.323172043011</v>
      </c>
      <c r="E22" s="70">
        <f t="shared" si="1"/>
        <v>26526.198135022</v>
      </c>
      <c r="F22" s="57">
        <f>'Final FY 09 IVA Allocations'!I29</f>
        <v>23940.3811377295</v>
      </c>
      <c r="G22" s="57">
        <f t="shared" si="2"/>
        <v>2585.8169972925025</v>
      </c>
      <c r="H22" s="56">
        <v>29431.46405697307</v>
      </c>
    </row>
    <row r="23" spans="1:8" ht="12.75">
      <c r="A23" s="72">
        <f>'FY10 IV A Allocations '!A30</f>
        <v>618</v>
      </c>
      <c r="B23" s="73" t="str">
        <f>'FY10 IV A Allocations '!B30</f>
        <v>BUTTS COUNTY SCHOOL DISTRICT</v>
      </c>
      <c r="C23" s="70">
        <f>'FY10 IV A Allocations '!I30</f>
        <v>11521.258499524583</v>
      </c>
      <c r="D23" s="57">
        <f t="shared" si="0"/>
        <v>2089.323172043011</v>
      </c>
      <c r="E23" s="70">
        <f t="shared" si="1"/>
        <v>13610.581671567594</v>
      </c>
      <c r="F23" s="57">
        <f>'Final FY 09 IVA Allocations'!I30</f>
        <v>12087.610046630489</v>
      </c>
      <c r="G23" s="57">
        <f t="shared" si="2"/>
        <v>1522.971624937105</v>
      </c>
      <c r="H23" s="56">
        <v>14450.00489090987</v>
      </c>
    </row>
    <row r="24" spans="1:8" ht="12.75">
      <c r="A24" s="72">
        <f>'FY10 IV A Allocations '!A31</f>
        <v>765</v>
      </c>
      <c r="B24" s="73" t="str">
        <f>'FY10 IV A Allocations '!B31</f>
        <v>CALHOUN CITY SCHOOL DISTRICT</v>
      </c>
      <c r="C24" s="70">
        <f>'FY10 IV A Allocations '!I31</f>
        <v>7993.567769887275</v>
      </c>
      <c r="D24" s="57">
        <f t="shared" si="0"/>
        <v>2089.323172043011</v>
      </c>
      <c r="E24" s="70">
        <f t="shared" si="1"/>
        <v>10082.890941930285</v>
      </c>
      <c r="F24" s="57">
        <f>'Final FY 09 IVA Allocations'!I31</f>
        <v>7982.001287531046</v>
      </c>
      <c r="G24" s="57">
        <f t="shared" si="2"/>
        <v>2100.8896543992396</v>
      </c>
      <c r="H24" s="56">
        <v>9608.20753422175</v>
      </c>
    </row>
    <row r="25" spans="1:8" ht="12.75">
      <c r="A25" s="72">
        <f>'FY10 IV A Allocations '!A32</f>
        <v>619</v>
      </c>
      <c r="B25" s="73" t="str">
        <f>'FY10 IV A Allocations '!B32</f>
        <v>CALHOUN COUNTY SCHOOL DISTRICT</v>
      </c>
      <c r="C25" s="70">
        <f>'FY10 IV A Allocations '!I32</f>
        <v>4899.730055249611</v>
      </c>
      <c r="D25" s="57">
        <f t="shared" si="0"/>
        <v>2089.323172043011</v>
      </c>
      <c r="E25" s="70">
        <f t="shared" si="1"/>
        <v>6989.053227292621</v>
      </c>
      <c r="F25" s="57">
        <f>'Final FY 09 IVA Allocations'!I32</f>
        <v>5044.164139367045</v>
      </c>
      <c r="G25" s="57">
        <f t="shared" si="2"/>
        <v>1944.889087925576</v>
      </c>
      <c r="H25" s="56">
        <v>6157.098566653431</v>
      </c>
    </row>
    <row r="26" spans="1:8" ht="12.75">
      <c r="A26" s="72">
        <f>'FY10 IV A Allocations '!A33</f>
        <v>620</v>
      </c>
      <c r="B26" s="73" t="str">
        <f>'FY10 IV A Allocations '!B33</f>
        <v>CAMDEN COUNTY SCHOOL DISTRICT</v>
      </c>
      <c r="C26" s="70">
        <f>'FY10 IV A Allocations '!I33</f>
        <v>26923.733782437663</v>
      </c>
      <c r="D26" s="57">
        <f t="shared" si="0"/>
        <v>2089.323172043011</v>
      </c>
      <c r="E26" s="70">
        <f t="shared" si="1"/>
        <v>29013.056954480675</v>
      </c>
      <c r="F26" s="57">
        <f>'Final FY 09 IVA Allocations'!I33</f>
        <v>28284.35319523193</v>
      </c>
      <c r="G26" s="57">
        <f t="shared" si="2"/>
        <v>728.7037592487432</v>
      </c>
      <c r="H26" s="56">
        <v>33339.67990847311</v>
      </c>
    </row>
    <row r="27" spans="1:8" ht="12.75">
      <c r="A27" s="72">
        <f>'FY10 IV A Allocations '!A34</f>
        <v>621</v>
      </c>
      <c r="B27" s="73" t="str">
        <f>'FY10 IV A Allocations '!B34</f>
        <v>CANDLER COUNTY SCHOOL DISTRICT</v>
      </c>
      <c r="C27" s="70">
        <f>'FY10 IV A Allocations '!I34</f>
        <v>9603.75301769148</v>
      </c>
      <c r="D27" s="57">
        <f t="shared" si="0"/>
        <v>2089.323172043011</v>
      </c>
      <c r="E27" s="70">
        <f t="shared" si="1"/>
        <v>11693.076189734491</v>
      </c>
      <c r="F27" s="57">
        <f>'Final FY 09 IVA Allocations'!I34</f>
        <v>9493.549085985498</v>
      </c>
      <c r="G27" s="57">
        <f t="shared" si="2"/>
        <v>2199.527103748993</v>
      </c>
      <c r="H27" s="56">
        <v>11706.335762577222</v>
      </c>
    </row>
    <row r="28" spans="1:8" ht="12.75">
      <c r="A28" s="72">
        <f>'FY10 IV A Allocations '!A35</f>
        <v>622</v>
      </c>
      <c r="B28" s="73" t="str">
        <f>'FY10 IV A Allocations '!B35</f>
        <v>CARROLL COUNTY SCHOOL DISTRICT</v>
      </c>
      <c r="C28" s="70">
        <f>'FY10 IV A Allocations '!I35</f>
        <v>45924.68759339154</v>
      </c>
      <c r="D28" s="57">
        <f t="shared" si="0"/>
        <v>2089.323172043011</v>
      </c>
      <c r="E28" s="70">
        <f t="shared" si="1"/>
        <v>48014.010765434556</v>
      </c>
      <c r="F28" s="57">
        <f>'Final FY 09 IVA Allocations'!I35</f>
        <v>47262.253893306006</v>
      </c>
      <c r="G28" s="57">
        <f t="shared" si="2"/>
        <v>751.7568721285497</v>
      </c>
      <c r="H28" s="56">
        <v>56512.88454143062</v>
      </c>
    </row>
    <row r="29" spans="1:8" ht="12.75">
      <c r="A29" s="72">
        <f>'FY10 IV A Allocations '!A36</f>
        <v>766</v>
      </c>
      <c r="B29" s="73" t="str">
        <f>'FY10 IV A Allocations '!B36</f>
        <v>CARROLLTON CITY SCHOOL DISTRICT</v>
      </c>
      <c r="C29" s="70">
        <f>'FY10 IV A Allocations '!I36</f>
        <v>16491.31268623456</v>
      </c>
      <c r="D29" s="57">
        <f t="shared" si="0"/>
        <v>2089.323172043011</v>
      </c>
      <c r="E29" s="70">
        <f t="shared" si="1"/>
        <v>18580.635858277572</v>
      </c>
      <c r="F29" s="57">
        <f>'Final FY 09 IVA Allocations'!I36</f>
        <v>17167.358069624657</v>
      </c>
      <c r="G29" s="57">
        <f t="shared" si="2"/>
        <v>1413.2777886529148</v>
      </c>
      <c r="H29" s="56">
        <v>20514.73293654331</v>
      </c>
    </row>
    <row r="30" spans="1:8" ht="12.75">
      <c r="A30" s="72">
        <f>'FY10 IV A Allocations '!A37</f>
        <v>767</v>
      </c>
      <c r="B30" s="73" t="str">
        <f>'FY10 IV A Allocations '!B37</f>
        <v>CARTERSVILLE CITY SCHOOL DISTRICT</v>
      </c>
      <c r="C30" s="70">
        <f>'FY10 IV A Allocations '!I37</f>
        <v>13638.833355894632</v>
      </c>
      <c r="D30" s="57">
        <f t="shared" si="0"/>
        <v>2089.323172043011</v>
      </c>
      <c r="E30" s="70">
        <f t="shared" si="1"/>
        <v>15728.156527937643</v>
      </c>
      <c r="F30" s="57">
        <f>'Final FY 09 IVA Allocations'!I37</f>
        <v>12669.433528892376</v>
      </c>
      <c r="G30" s="57">
        <f t="shared" si="2"/>
        <v>3058.722999045267</v>
      </c>
      <c r="H30" s="56">
        <v>15229.996880798033</v>
      </c>
    </row>
    <row r="31" spans="1:8" ht="12.75">
      <c r="A31" s="72">
        <f>'FY10 IV A Allocations '!A38</f>
        <v>623</v>
      </c>
      <c r="B31" s="73" t="str">
        <f>'FY10 IV A Allocations '!B38</f>
        <v>CATOOSA COUNTY SCHOOL DISTRICT</v>
      </c>
      <c r="C31" s="70">
        <f>'FY10 IV A Allocations '!I38</f>
        <v>30327.26411724357</v>
      </c>
      <c r="D31" s="57">
        <f t="shared" si="0"/>
        <v>2089.323172043011</v>
      </c>
      <c r="E31" s="70">
        <f t="shared" si="1"/>
        <v>32416.58728928658</v>
      </c>
      <c r="F31" s="57">
        <f>'Final FY 09 IVA Allocations'!I38</f>
        <v>30355.47578931244</v>
      </c>
      <c r="G31" s="57">
        <f t="shared" si="2"/>
        <v>2061.1114999741403</v>
      </c>
      <c r="H31" s="56">
        <v>36476.604772115046</v>
      </c>
    </row>
    <row r="32" spans="1:8" ht="12.75">
      <c r="A32" s="72">
        <f>'FY10 IV A Allocations '!A39</f>
        <v>624</v>
      </c>
      <c r="B32" s="73" t="str">
        <f>'FY10 IV A Allocations '!B39</f>
        <v>CHARLTON COUNTY SCHOOL DISTRICT</v>
      </c>
      <c r="C32" s="70">
        <f>'FY10 IV A Allocations '!I39</f>
        <v>8086.161699736224</v>
      </c>
      <c r="D32" s="57">
        <f t="shared" si="0"/>
        <v>2089.323172043011</v>
      </c>
      <c r="E32" s="70">
        <f t="shared" si="1"/>
        <v>10175.484871779236</v>
      </c>
      <c r="F32" s="57">
        <f>'Final FY 09 IVA Allocations'!I39</f>
        <v>8133.628074596283</v>
      </c>
      <c r="G32" s="57">
        <f t="shared" si="2"/>
        <v>2041.8567971829525</v>
      </c>
      <c r="H32" s="56">
        <v>10013.565225039765</v>
      </c>
    </row>
    <row r="33" spans="1:8" ht="12.75">
      <c r="A33" s="72">
        <f>'FY10 IV A Allocations '!A40</f>
        <v>625</v>
      </c>
      <c r="B33" s="73" t="str">
        <f>'FY10 IV A Allocations '!B40</f>
        <v>CHATHAM COUNTY SCHOOL DISTRICT</v>
      </c>
      <c r="C33" s="70">
        <f>'FY10 IV A Allocations '!I40</f>
        <v>172552.05801354413</v>
      </c>
      <c r="D33" s="57">
        <f t="shared" si="0"/>
        <v>2089.323172043011</v>
      </c>
      <c r="E33" s="70">
        <f t="shared" si="1"/>
        <v>174641.38118558715</v>
      </c>
      <c r="F33" s="57">
        <f>'Final FY 09 IVA Allocations'!I40</f>
        <v>185013.23313569295</v>
      </c>
      <c r="G33" s="57">
        <f t="shared" si="2"/>
        <v>-10371.851950105804</v>
      </c>
      <c r="H33" s="56">
        <v>220545.03207643254</v>
      </c>
    </row>
    <row r="34" spans="1:8" ht="12.75">
      <c r="A34" s="72">
        <f>'FY10 IV A Allocations '!A41</f>
        <v>626</v>
      </c>
      <c r="B34" s="73" t="str">
        <f>'FY10 IV A Allocations '!B41</f>
        <v>CHATTAHOOCHEE COUNTY SCHOOL DISTRICT</v>
      </c>
      <c r="C34" s="70">
        <f>'FY10 IV A Allocations '!I41</f>
        <v>3382.178841395671</v>
      </c>
      <c r="D34" s="57">
        <f t="shared" si="0"/>
        <v>2089.323172043011</v>
      </c>
      <c r="E34" s="70">
        <f t="shared" si="1"/>
        <v>5471.502013438681</v>
      </c>
      <c r="F34" s="57">
        <f>'Final FY 09 IVA Allocations'!I41</f>
        <v>4064.265315560862</v>
      </c>
      <c r="G34" s="57">
        <f t="shared" si="2"/>
        <v>1407.2366978778196</v>
      </c>
      <c r="H34" s="56">
        <v>4891.10646003792</v>
      </c>
    </row>
    <row r="35" spans="1:8" ht="12.75">
      <c r="A35" s="72">
        <f>'FY10 IV A Allocations '!A42</f>
        <v>627</v>
      </c>
      <c r="B35" s="73" t="str">
        <f>'FY10 IV A Allocations '!B42</f>
        <v>CHATTOOGA COUNTY SCHOOL DISTRICT</v>
      </c>
      <c r="C35" s="70">
        <f>'FY10 IV A Allocations '!I42</f>
        <v>13608.669682761403</v>
      </c>
      <c r="D35" s="57">
        <f t="shared" si="0"/>
        <v>2089.323172043011</v>
      </c>
      <c r="E35" s="70">
        <f t="shared" si="1"/>
        <v>15697.992854804414</v>
      </c>
      <c r="F35" s="57">
        <f>'Final FY 09 IVA Allocations'!I42</f>
        <v>14350.494930262194</v>
      </c>
      <c r="G35" s="57">
        <f t="shared" si="2"/>
        <v>1347.49792454222</v>
      </c>
      <c r="H35" s="56">
        <v>17271.012769619083</v>
      </c>
    </row>
    <row r="36" spans="1:8" ht="12.75">
      <c r="A36" s="72">
        <f>'FY10 IV A Allocations '!A43</f>
        <v>628</v>
      </c>
      <c r="B36" s="73" t="str">
        <f>'FY10 IV A Allocations '!B43</f>
        <v>CHEROKEE COUNTY SCHOOL DISTRICT</v>
      </c>
      <c r="C36" s="70">
        <f>'FY10 IV A Allocations '!I43</f>
        <v>80440.98748515136</v>
      </c>
      <c r="D36" s="57">
        <f t="shared" si="0"/>
        <v>2089.323172043011</v>
      </c>
      <c r="E36" s="70">
        <f t="shared" si="1"/>
        <v>82530.31065719436</v>
      </c>
      <c r="F36" s="57">
        <f>'Final FY 09 IVA Allocations'!I43</f>
        <v>78142.3640527559</v>
      </c>
      <c r="G36" s="57">
        <f t="shared" si="2"/>
        <v>4387.946604438461</v>
      </c>
      <c r="H36" s="56">
        <v>91056.84619632729</v>
      </c>
    </row>
    <row r="37" spans="1:8" ht="12.75">
      <c r="A37" s="72">
        <f>'FY10 IV A Allocations '!A44</f>
        <v>769</v>
      </c>
      <c r="B37" s="73" t="str">
        <f>'FY10 IV A Allocations '!B44</f>
        <v>CHICKAMAUGA CITY SCHOOL DISTRICT</v>
      </c>
      <c r="C37" s="70">
        <f>'FY10 IV A Allocations '!I44</f>
        <v>1087.091924048606</v>
      </c>
      <c r="D37" s="57">
        <f t="shared" si="0"/>
        <v>2089.323172043011</v>
      </c>
      <c r="E37" s="70">
        <f t="shared" si="1"/>
        <v>3176.4150960916168</v>
      </c>
      <c r="F37" s="57">
        <f>'Final FY 09 IVA Allocations'!I44</f>
        <v>1002.3090308448802</v>
      </c>
      <c r="G37" s="57">
        <f t="shared" si="2"/>
        <v>2174.1060652467368</v>
      </c>
      <c r="H37" s="56">
        <v>1264.4759387238043</v>
      </c>
    </row>
    <row r="38" spans="1:8" ht="12.75">
      <c r="A38" s="72">
        <f>'FY10 IV A Allocations '!A45</f>
        <v>629</v>
      </c>
      <c r="B38" s="73" t="str">
        <f>'FY10 IV A Allocations '!B45</f>
        <v>CLARKE COUNTY SCHOOL DISTRICT</v>
      </c>
      <c r="C38" s="70">
        <f>'FY10 IV A Allocations '!I45</f>
        <v>49366.545691352105</v>
      </c>
      <c r="D38" s="57">
        <f t="shared" si="0"/>
        <v>2089.323172043011</v>
      </c>
      <c r="E38" s="70">
        <f t="shared" si="1"/>
        <v>51455.86886339512</v>
      </c>
      <c r="F38" s="57">
        <f>'Final FY 09 IVA Allocations'!I45</f>
        <v>49478.3447146394</v>
      </c>
      <c r="G38" s="57">
        <f t="shared" si="2"/>
        <v>1977.5241487557141</v>
      </c>
      <c r="H38" s="56">
        <v>59484.44362283108</v>
      </c>
    </row>
    <row r="39" spans="1:8" ht="12.75">
      <c r="A39" s="72">
        <f>'FY10 IV A Allocations '!A46</f>
        <v>630</v>
      </c>
      <c r="B39" s="73" t="str">
        <f>'FY10 IV A Allocations '!B46</f>
        <v>CLAY COUNTY SCHOOL DISTRICT</v>
      </c>
      <c r="C39" s="70">
        <f>'FY10 IV A Allocations '!I46</f>
        <v>4053.5027790108693</v>
      </c>
      <c r="D39" s="57">
        <f t="shared" si="0"/>
        <v>2089.323172043011</v>
      </c>
      <c r="E39" s="70">
        <f t="shared" si="1"/>
        <v>6142.82595105388</v>
      </c>
      <c r="F39" s="57">
        <f>'Final FY 09 IVA Allocations'!I46</f>
        <v>4018.6919364084138</v>
      </c>
      <c r="G39" s="57">
        <f t="shared" si="2"/>
        <v>2124.1340146454663</v>
      </c>
      <c r="H39" s="56">
        <v>4940.06155173972</v>
      </c>
    </row>
    <row r="40" spans="1:8" ht="12.75">
      <c r="A40" s="72">
        <f>'FY10 IV A Allocations '!A47</f>
        <v>631</v>
      </c>
      <c r="B40" s="73" t="str">
        <f>'FY10 IV A Allocations '!B47</f>
        <v>CLAYTON COUNTY SCHOOL DISTRICT</v>
      </c>
      <c r="C40" s="70">
        <f>'FY10 IV A Allocations '!I47</f>
        <v>209357.14402280527</v>
      </c>
      <c r="D40" s="57">
        <f t="shared" si="0"/>
        <v>2089.323172043011</v>
      </c>
      <c r="E40" s="70">
        <f t="shared" si="1"/>
        <v>211446.4671948483</v>
      </c>
      <c r="F40" s="57">
        <f>'Final FY 09 IVA Allocations'!I47</f>
        <v>210963.2297271711</v>
      </c>
      <c r="G40" s="57">
        <f t="shared" si="2"/>
        <v>483.23746767718694</v>
      </c>
      <c r="H40" s="56">
        <v>251011.85605559833</v>
      </c>
    </row>
    <row r="41" spans="1:8" ht="12.75">
      <c r="A41" s="72">
        <f>'FY10 IV A Allocations '!A48</f>
        <v>632</v>
      </c>
      <c r="B41" s="73" t="str">
        <f>'FY10 IV A Allocations '!B48</f>
        <v>CLINCH COUNTY SCHOOL DISTRICT</v>
      </c>
      <c r="C41" s="70">
        <f>'FY10 IV A Allocations '!I48</f>
        <v>6449.506694513367</v>
      </c>
      <c r="D41" s="57">
        <f t="shared" si="0"/>
        <v>2089.323172043011</v>
      </c>
      <c r="E41" s="70">
        <f t="shared" si="1"/>
        <v>8538.829866556378</v>
      </c>
      <c r="F41" s="57">
        <f>'Final FY 09 IVA Allocations'!I48</f>
        <v>6122.851572486208</v>
      </c>
      <c r="G41" s="57">
        <f t="shared" si="2"/>
        <v>2415.97829407017</v>
      </c>
      <c r="H41" s="56">
        <v>7658.825052951743</v>
      </c>
    </row>
    <row r="42" spans="1:8" ht="12.75">
      <c r="A42" s="72">
        <f>'FY10 IV A Allocations '!A49</f>
        <v>633</v>
      </c>
      <c r="B42" s="73" t="str">
        <f>'FY10 IV A Allocations '!B49</f>
        <v>COBB COUNTY SCHOOL DISTRICT</v>
      </c>
      <c r="C42" s="70">
        <f>'FY10 IV A Allocations '!I49</f>
        <v>276502.8818956524</v>
      </c>
      <c r="D42" s="57">
        <f t="shared" si="0"/>
        <v>2089.323172043011</v>
      </c>
      <c r="E42" s="70">
        <f t="shared" si="1"/>
        <v>278592.2050676954</v>
      </c>
      <c r="F42" s="57">
        <f>'Final FY 09 IVA Allocations'!I49</f>
        <v>285085.99285513227</v>
      </c>
      <c r="G42" s="57">
        <f t="shared" si="2"/>
        <v>-6493.787787436857</v>
      </c>
      <c r="H42" s="56">
        <v>339421.63472041744</v>
      </c>
    </row>
    <row r="43" spans="1:8" ht="12.75">
      <c r="A43" s="72">
        <f>'FY10 IV A Allocations '!A50</f>
        <v>634</v>
      </c>
      <c r="B43" s="73" t="str">
        <f>'FY10 IV A Allocations '!B50</f>
        <v>COFFEE COUNTY SCHOOL DISTRICT</v>
      </c>
      <c r="C43" s="70">
        <f>'FY10 IV A Allocations '!I50</f>
        <v>32856.712625496635</v>
      </c>
      <c r="D43" s="57">
        <f t="shared" si="0"/>
        <v>2089.323172043011</v>
      </c>
      <c r="E43" s="70">
        <f t="shared" si="1"/>
        <v>34946.03579753965</v>
      </c>
      <c r="F43" s="57">
        <f>'Final FY 09 IVA Allocations'!I50</f>
        <v>33688.92660628341</v>
      </c>
      <c r="G43" s="57">
        <f t="shared" si="2"/>
        <v>1257.1091912562406</v>
      </c>
      <c r="H43" s="56">
        <v>41993.66593671699</v>
      </c>
    </row>
    <row r="44" spans="1:8" ht="12.75">
      <c r="A44" s="72">
        <f>'FY10 IV A Allocations '!A51</f>
        <v>635</v>
      </c>
      <c r="B44" s="73" t="str">
        <f>'FY10 IV A Allocations '!B51</f>
        <v>COLQUITT COUNTY SCHOOL DISTRICT</v>
      </c>
      <c r="C44" s="70">
        <f>'FY10 IV A Allocations '!I51</f>
        <v>37890.17489419734</v>
      </c>
      <c r="D44" s="57">
        <f t="shared" si="0"/>
        <v>2089.323172043011</v>
      </c>
      <c r="E44" s="70">
        <f t="shared" si="1"/>
        <v>39979.498066240354</v>
      </c>
      <c r="F44" s="57">
        <f>'Final FY 09 IVA Allocations'!I51</f>
        <v>38423.719681821</v>
      </c>
      <c r="G44" s="57">
        <f t="shared" si="2"/>
        <v>1555.7783844193546</v>
      </c>
      <c r="H44" s="56">
        <v>47334.339628478476</v>
      </c>
    </row>
    <row r="45" spans="1:8" ht="12.75">
      <c r="A45" s="72">
        <f>'FY10 IV A Allocations '!A52</f>
        <v>636</v>
      </c>
      <c r="B45" s="73" t="str">
        <f>'FY10 IV A Allocations '!B52</f>
        <v>COLUMBIA COUNTY SCHOOL DISTRICT</v>
      </c>
      <c r="C45" s="70">
        <f>'FY10 IV A Allocations '!I52</f>
        <v>43183.97087196709</v>
      </c>
      <c r="D45" s="57">
        <f t="shared" si="0"/>
        <v>2089.323172043011</v>
      </c>
      <c r="E45" s="70">
        <f t="shared" si="1"/>
        <v>45273.2940440101</v>
      </c>
      <c r="F45" s="57">
        <f>'Final FY 09 IVA Allocations'!I52</f>
        <v>44289.709834457695</v>
      </c>
      <c r="G45" s="57">
        <f t="shared" si="2"/>
        <v>983.5842095524058</v>
      </c>
      <c r="H45" s="56">
        <v>52523.55954363296</v>
      </c>
    </row>
    <row r="46" spans="1:8" ht="12.75">
      <c r="A46" s="72">
        <f>'FY10 IV A Allocations '!A53</f>
        <v>771</v>
      </c>
      <c r="B46" s="73" t="str">
        <f>'FY10 IV A Allocations '!B53</f>
        <v>COMMERCE CITY SCHOOL DISTRICT</v>
      </c>
      <c r="C46" s="70">
        <f>'FY10 IV A Allocations '!I53</f>
        <v>3637.640884779854</v>
      </c>
      <c r="D46" s="57">
        <f t="shared" si="0"/>
        <v>2089.323172043011</v>
      </c>
      <c r="E46" s="70">
        <f t="shared" si="1"/>
        <v>5726.964056822864</v>
      </c>
      <c r="F46" s="57">
        <f>'Final FY 09 IVA Allocations'!I53</f>
        <v>3507.2214751123383</v>
      </c>
      <c r="G46" s="57">
        <f t="shared" si="2"/>
        <v>2219.742581710526</v>
      </c>
      <c r="H46" s="56">
        <v>4047.808844379858</v>
      </c>
    </row>
    <row r="47" spans="1:8" ht="12.75">
      <c r="A47" s="72">
        <f>'FY10 IV A Allocations '!A54</f>
        <v>637</v>
      </c>
      <c r="B47" s="73" t="str">
        <f>'FY10 IV A Allocations '!B54</f>
        <v>COOK COUNTY SCHOOL DISTRICT</v>
      </c>
      <c r="C47" s="70">
        <f>'FY10 IV A Allocations '!I54</f>
        <v>13368.770956570897</v>
      </c>
      <c r="D47" s="57">
        <f t="shared" si="0"/>
        <v>2089.323172043011</v>
      </c>
      <c r="E47" s="70">
        <f t="shared" si="1"/>
        <v>15458.094128613908</v>
      </c>
      <c r="F47" s="57">
        <f>'Final FY 09 IVA Allocations'!I54</f>
        <v>13738.854928497953</v>
      </c>
      <c r="G47" s="57">
        <f t="shared" si="2"/>
        <v>1719.239200115955</v>
      </c>
      <c r="H47" s="56">
        <v>16851.142733894067</v>
      </c>
    </row>
    <row r="48" spans="1:8" ht="12.75">
      <c r="A48" s="72">
        <f>'FY10 IV A Allocations '!A55</f>
        <v>638</v>
      </c>
      <c r="B48" s="73" t="str">
        <f>'FY10 IV A Allocations '!B55</f>
        <v>COWETA COUNTY SCHOOL DISTRICT</v>
      </c>
      <c r="C48" s="70">
        <f>'FY10 IV A Allocations '!I55</f>
        <v>55678.21085501583</v>
      </c>
      <c r="D48" s="57">
        <f t="shared" si="0"/>
        <v>2089.323172043011</v>
      </c>
      <c r="E48" s="70">
        <f t="shared" si="1"/>
        <v>57767.53402705884</v>
      </c>
      <c r="F48" s="57">
        <f>'Final FY 09 IVA Allocations'!I55</f>
        <v>55739.06990267339</v>
      </c>
      <c r="G48" s="57">
        <f t="shared" si="2"/>
        <v>2028.4641243854494</v>
      </c>
      <c r="H48" s="56">
        <v>66446.95186991917</v>
      </c>
    </row>
    <row r="49" spans="1:8" ht="12.75">
      <c r="A49" s="72">
        <f>'FY10 IV A Allocations '!A56</f>
        <v>639</v>
      </c>
      <c r="B49" s="73" t="str">
        <f>'FY10 IV A Allocations '!B56</f>
        <v>CRAWFORD COUNTY SCHOOL DISTRICT</v>
      </c>
      <c r="C49" s="70">
        <f>'FY10 IV A Allocations '!I56</f>
        <v>7612.231188040232</v>
      </c>
      <c r="D49" s="57">
        <f t="shared" si="0"/>
        <v>2089.323172043011</v>
      </c>
      <c r="E49" s="70">
        <f t="shared" si="1"/>
        <v>9701.554360083242</v>
      </c>
      <c r="F49" s="57">
        <f>'Final FY 09 IVA Allocations'!I56</f>
        <v>8364.066866776502</v>
      </c>
      <c r="G49" s="57">
        <f t="shared" si="2"/>
        <v>1337.4874933067404</v>
      </c>
      <c r="H49" s="56">
        <v>10295.559463961228</v>
      </c>
    </row>
    <row r="50" spans="1:8" ht="12.75">
      <c r="A50" s="72">
        <f>'FY10 IV A Allocations '!A57</f>
        <v>640</v>
      </c>
      <c r="B50" s="73" t="str">
        <f>'FY10 IV A Allocations '!B57</f>
        <v>CRISP COUNTY SCHOOL DISTRICT</v>
      </c>
      <c r="C50" s="70">
        <f>'FY10 IV A Allocations '!I57</f>
        <v>27687.041252113522</v>
      </c>
      <c r="D50" s="57">
        <f t="shared" si="0"/>
        <v>2089.323172043011</v>
      </c>
      <c r="E50" s="70">
        <f t="shared" si="1"/>
        <v>29776.364424156534</v>
      </c>
      <c r="F50" s="57">
        <f>'Final FY 09 IVA Allocations'!I57</f>
        <v>24805.303974649923</v>
      </c>
      <c r="G50" s="57">
        <f t="shared" si="2"/>
        <v>4971.060449506611</v>
      </c>
      <c r="H50" s="56">
        <v>30128.579015486117</v>
      </c>
    </row>
    <row r="51" spans="1:8" ht="12.75">
      <c r="A51" s="72">
        <f>'FY10 IV A Allocations '!A58</f>
        <v>641</v>
      </c>
      <c r="B51" s="73" t="str">
        <f>'FY10 IV A Allocations '!B58</f>
        <v>DADE COUNTY SCHOOL DISTRICT</v>
      </c>
      <c r="C51" s="70">
        <f>'FY10 IV A Allocations '!I58</f>
        <v>7258.450180854016</v>
      </c>
      <c r="D51" s="57">
        <f t="shared" si="0"/>
        <v>2089.323172043011</v>
      </c>
      <c r="E51" s="70">
        <f t="shared" si="1"/>
        <v>9347.773352897028</v>
      </c>
      <c r="F51" s="57">
        <f>'Final FY 09 IVA Allocations'!I58</f>
        <v>7702.176640705895</v>
      </c>
      <c r="G51" s="57">
        <f t="shared" si="2"/>
        <v>1645.5967121911326</v>
      </c>
      <c r="H51" s="56">
        <v>9697.346708624786</v>
      </c>
    </row>
    <row r="52" spans="1:8" ht="12.75">
      <c r="A52" s="72">
        <f>'FY10 IV A Allocations '!A59</f>
        <v>772</v>
      </c>
      <c r="B52" s="73" t="str">
        <f>'FY10 IV A Allocations '!B59</f>
        <v>DALTON CITY SCHOOL DISTRICT</v>
      </c>
      <c r="C52" s="70">
        <f>'FY10 IV A Allocations '!I59</f>
        <v>20631.6312162396</v>
      </c>
      <c r="D52" s="57">
        <f t="shared" si="0"/>
        <v>2089.323172043011</v>
      </c>
      <c r="E52" s="70">
        <f t="shared" si="1"/>
        <v>22720.95438828261</v>
      </c>
      <c r="F52" s="57">
        <f>'Final FY 09 IVA Allocations'!I59</f>
        <v>22434.721787727292</v>
      </c>
      <c r="G52" s="57">
        <f t="shared" si="2"/>
        <v>286.23260055531864</v>
      </c>
      <c r="H52" s="56">
        <v>27076.148468701627</v>
      </c>
    </row>
    <row r="53" spans="1:8" ht="12.75">
      <c r="A53" s="72">
        <f>'FY10 IV A Allocations '!A60</f>
        <v>642</v>
      </c>
      <c r="B53" s="73" t="str">
        <f>'FY10 IV A Allocations '!B60</f>
        <v>DAWSON COUNTY SCHOOL DISTRICT</v>
      </c>
      <c r="C53" s="70">
        <f>'FY10 IV A Allocations '!I60</f>
        <v>8881.460655268256</v>
      </c>
      <c r="D53" s="57">
        <f t="shared" si="0"/>
        <v>2089.323172043011</v>
      </c>
      <c r="E53" s="70">
        <f t="shared" si="1"/>
        <v>10970.783827311267</v>
      </c>
      <c r="F53" s="57">
        <f>'Final FY 09 IVA Allocations'!I60</f>
        <v>9076.604265651178</v>
      </c>
      <c r="G53" s="57">
        <f t="shared" si="2"/>
        <v>1894.1795616600884</v>
      </c>
      <c r="H53" s="56">
        <v>10915.326027003812</v>
      </c>
    </row>
    <row r="54" spans="1:8" ht="12.75">
      <c r="A54" s="72">
        <f>'FY10 IV A Allocations '!A61</f>
        <v>773</v>
      </c>
      <c r="B54" s="73" t="str">
        <f>'FY10 IV A Allocations '!B61</f>
        <v>DECATUR CITY SCHOOL DISTRICT</v>
      </c>
      <c r="C54" s="70">
        <f>'FY10 IV A Allocations '!I61</f>
        <v>9542.338267724717</v>
      </c>
      <c r="D54" s="57">
        <f t="shared" si="0"/>
        <v>2089.323172043011</v>
      </c>
      <c r="E54" s="70">
        <f t="shared" si="1"/>
        <v>11631.661439767728</v>
      </c>
      <c r="F54" s="57">
        <f>'Final FY 09 IVA Allocations'!I61</f>
        <v>10246.952893779755</v>
      </c>
      <c r="G54" s="57">
        <f t="shared" si="2"/>
        <v>1384.7085459879727</v>
      </c>
      <c r="H54" s="56">
        <v>12020.403422299674</v>
      </c>
    </row>
    <row r="55" spans="1:8" ht="12.75">
      <c r="A55" s="72">
        <f>'FY10 IV A Allocations '!A62</f>
        <v>643</v>
      </c>
      <c r="B55" s="73" t="str">
        <f>'FY10 IV A Allocations '!B62</f>
        <v>DECATUR COUNTY SCHOOL DISTRICT</v>
      </c>
      <c r="C55" s="70">
        <f>'FY10 IV A Allocations '!I62</f>
        <v>31195.1999245477</v>
      </c>
      <c r="D55" s="57">
        <f t="shared" si="0"/>
        <v>2089.323172043011</v>
      </c>
      <c r="E55" s="70">
        <f t="shared" si="1"/>
        <v>33284.52309659071</v>
      </c>
      <c r="F55" s="57">
        <f>'Final FY 09 IVA Allocations'!I62</f>
        <v>35126.609328313076</v>
      </c>
      <c r="G55" s="57">
        <f t="shared" si="2"/>
        <v>-1842.0862317223655</v>
      </c>
      <c r="H55" s="56">
        <v>44418.50481917729</v>
      </c>
    </row>
    <row r="56" spans="1:8" ht="12.75">
      <c r="A56" s="72">
        <f>'FY10 IV A Allocations '!A63</f>
        <v>644</v>
      </c>
      <c r="B56" s="73" t="str">
        <f>'FY10 IV A Allocations '!B63</f>
        <v>DEKALB COUNTY SCHOOL DISTRICT</v>
      </c>
      <c r="C56" s="70">
        <f>'FY10 IV A Allocations '!I63</f>
        <v>439824.6233405891</v>
      </c>
      <c r="D56" s="57">
        <f t="shared" si="0"/>
        <v>2089.323172043011</v>
      </c>
      <c r="E56" s="70">
        <f t="shared" si="1"/>
        <v>441913.94651263213</v>
      </c>
      <c r="F56" s="57">
        <f>'Final FY 09 IVA Allocations'!I63</f>
        <v>437626.8252999194</v>
      </c>
      <c r="G56" s="57">
        <f t="shared" si="2"/>
        <v>4287.121212712722</v>
      </c>
      <c r="H56" s="56">
        <v>476547.13752101397</v>
      </c>
    </row>
    <row r="57" spans="1:8" ht="12.75">
      <c r="A57" s="72">
        <f>'FY10 IV A Allocations '!A64</f>
        <v>645</v>
      </c>
      <c r="B57" s="73" t="str">
        <f>'FY10 IV A Allocations '!B64</f>
        <v>DODGE COUNTY SCHOOL DISTRICT</v>
      </c>
      <c r="C57" s="70">
        <f>'FY10 IV A Allocations '!I64</f>
        <v>14132.545387688602</v>
      </c>
      <c r="D57" s="57">
        <f t="shared" si="0"/>
        <v>2089.323172043011</v>
      </c>
      <c r="E57" s="70">
        <f t="shared" si="1"/>
        <v>16221.868559731613</v>
      </c>
      <c r="F57" s="57">
        <f>'Final FY 09 IVA Allocations'!I64</f>
        <v>13953.490701043289</v>
      </c>
      <c r="G57" s="57">
        <f t="shared" si="2"/>
        <v>2268.3778586883236</v>
      </c>
      <c r="H57" s="56">
        <v>16822.994165826818</v>
      </c>
    </row>
    <row r="58" spans="1:8" ht="12.75">
      <c r="A58" s="72">
        <f>'FY10 IV A Allocations '!A65</f>
        <v>646</v>
      </c>
      <c r="B58" s="73" t="str">
        <f>'FY10 IV A Allocations '!B65</f>
        <v>DOOLY COUNTY SCHOOL DISTRICT</v>
      </c>
      <c r="C58" s="70">
        <f>'FY10 IV A Allocations '!I65</f>
        <v>8677.097959273844</v>
      </c>
      <c r="D58" s="57">
        <f t="shared" si="0"/>
        <v>2089.323172043011</v>
      </c>
      <c r="E58" s="70">
        <f t="shared" si="1"/>
        <v>10766.421131316854</v>
      </c>
      <c r="F58" s="57">
        <f>'Final FY 09 IVA Allocations'!I65</f>
        <v>9169.68176708125</v>
      </c>
      <c r="G58" s="57">
        <f t="shared" si="2"/>
        <v>1596.7393642356037</v>
      </c>
      <c r="H58" s="56">
        <v>11631.207370709382</v>
      </c>
    </row>
    <row r="59" spans="1:8" ht="12.75">
      <c r="A59" s="72">
        <f>'FY10 IV A Allocations '!A66</f>
        <v>647</v>
      </c>
      <c r="B59" s="73" t="str">
        <f>'FY10 IV A Allocations '!B66</f>
        <v>DOUGHERTY COUNTY SCHOOL DISTRICT</v>
      </c>
      <c r="C59" s="70">
        <f>'FY10 IV A Allocations '!I66</f>
        <v>86953.33893584205</v>
      </c>
      <c r="D59" s="57">
        <f t="shared" si="0"/>
        <v>2089.323172043011</v>
      </c>
      <c r="E59" s="70">
        <f t="shared" si="1"/>
        <v>89042.66210788506</v>
      </c>
      <c r="F59" s="57">
        <f>'Final FY 09 IVA Allocations'!I66</f>
        <v>94079.23491153086</v>
      </c>
      <c r="G59" s="57">
        <f t="shared" si="2"/>
        <v>-5036.572803645802</v>
      </c>
      <c r="H59" s="56">
        <v>113849.87868267679</v>
      </c>
    </row>
    <row r="60" spans="1:8" ht="12.75">
      <c r="A60" s="72">
        <f>'FY10 IV A Allocations '!A67</f>
        <v>648</v>
      </c>
      <c r="B60" s="73" t="str">
        <f>'FY10 IV A Allocations '!B67</f>
        <v>DOUGLAS COUNTY SCHOOL DISTRICT</v>
      </c>
      <c r="C60" s="70">
        <f>'FY10 IV A Allocations '!I67</f>
        <v>67380.58843034279</v>
      </c>
      <c r="D60" s="57">
        <f t="shared" si="0"/>
        <v>2089.323172043011</v>
      </c>
      <c r="E60" s="70">
        <f t="shared" si="1"/>
        <v>69469.9116023858</v>
      </c>
      <c r="F60" s="57">
        <f>'Final FY 09 IVA Allocations'!I67</f>
        <v>67195.02770909265</v>
      </c>
      <c r="G60" s="57">
        <f t="shared" si="2"/>
        <v>2274.8838932931394</v>
      </c>
      <c r="H60" s="56">
        <v>73147.9666216503</v>
      </c>
    </row>
    <row r="61" spans="1:8" ht="12.75">
      <c r="A61" s="72">
        <f>'FY10 IV A Allocations '!A68</f>
        <v>774</v>
      </c>
      <c r="B61" s="73" t="str">
        <f>'FY10 IV A Allocations '!B68</f>
        <v>DUBLIN CITY SCHOOL DISTRICT</v>
      </c>
      <c r="C61" s="70">
        <f>'FY10 IV A Allocations '!I68</f>
        <v>17852.046851039624</v>
      </c>
      <c r="D61" s="57">
        <f t="shared" si="0"/>
        <v>2089.323172043011</v>
      </c>
      <c r="E61" s="70">
        <f t="shared" si="1"/>
        <v>19941.370023082636</v>
      </c>
      <c r="F61" s="57">
        <f>'Final FY 09 IVA Allocations'!I68</f>
        <v>18682.589196127687</v>
      </c>
      <c r="G61" s="57">
        <f t="shared" si="2"/>
        <v>1258.7808269549496</v>
      </c>
      <c r="H61" s="56">
        <v>22708.097761025878</v>
      </c>
    </row>
    <row r="62" spans="1:8" ht="12.75">
      <c r="A62" s="72">
        <f>'FY10 IV A Allocations '!A69</f>
        <v>649</v>
      </c>
      <c r="B62" s="73" t="str">
        <f>'FY10 IV A Allocations '!B69</f>
        <v>EARLY COUNTY SCHOOL DISTRICT</v>
      </c>
      <c r="C62" s="70">
        <f>'FY10 IV A Allocations '!I69</f>
        <v>14552.838820333538</v>
      </c>
      <c r="D62" s="57">
        <f t="shared" si="0"/>
        <v>2089.323172043011</v>
      </c>
      <c r="E62" s="70">
        <f t="shared" si="1"/>
        <v>16642.16199237655</v>
      </c>
      <c r="F62" s="57">
        <f>'Final FY 09 IVA Allocations'!I69</f>
        <v>13842.132854409454</v>
      </c>
      <c r="G62" s="57">
        <f t="shared" si="2"/>
        <v>2800.029137967096</v>
      </c>
      <c r="H62" s="56">
        <v>16759.88876709173</v>
      </c>
    </row>
    <row r="63" spans="1:8" ht="12.75">
      <c r="A63" s="72">
        <f>'FY10 IV A Allocations '!A70</f>
        <v>650</v>
      </c>
      <c r="B63" s="73" t="str">
        <f>'FY10 IV A Allocations '!B70</f>
        <v>ECHOLS COUNTY SCHOOL DISTRICT</v>
      </c>
      <c r="C63" s="70">
        <f>'FY10 IV A Allocations '!I70</f>
        <v>3990.331377281358</v>
      </c>
      <c r="D63" s="57">
        <f t="shared" si="0"/>
        <v>2089.323172043011</v>
      </c>
      <c r="E63" s="70">
        <f t="shared" si="1"/>
        <v>6079.654549324368</v>
      </c>
      <c r="F63" s="57">
        <f>'Final FY 09 IVA Allocations'!I70</f>
        <v>3804.7200734992734</v>
      </c>
      <c r="G63" s="57">
        <f t="shared" si="2"/>
        <v>2274.934475825095</v>
      </c>
      <c r="H63" s="56">
        <v>4545.86374216391</v>
      </c>
    </row>
    <row r="64" spans="1:8" ht="12.75">
      <c r="A64" s="72">
        <f>'FY10 IV A Allocations '!A71</f>
        <v>651</v>
      </c>
      <c r="B64" s="73" t="str">
        <f>'FY10 IV A Allocations '!B71</f>
        <v>EFFINGHAM COUNTY SCHOOL DISTRICT</v>
      </c>
      <c r="C64" s="70">
        <f>'FY10 IV A Allocations '!I71</f>
        <v>23892.519297569066</v>
      </c>
      <c r="D64" s="57">
        <f t="shared" si="0"/>
        <v>2089.323172043011</v>
      </c>
      <c r="E64" s="70">
        <f t="shared" si="1"/>
        <v>25981.84246961208</v>
      </c>
      <c r="F64" s="57">
        <f>'Final FY 09 IVA Allocations'!I71</f>
        <v>24150.736562178594</v>
      </c>
      <c r="G64" s="57">
        <f t="shared" si="2"/>
        <v>1831.1059074334844</v>
      </c>
      <c r="H64" s="56">
        <v>28956.471761095814</v>
      </c>
    </row>
    <row r="65" spans="1:8" ht="12.75">
      <c r="A65" s="72">
        <f>'FY10 IV A Allocations '!A72</f>
        <v>652</v>
      </c>
      <c r="B65" s="73" t="str">
        <f>'FY10 IV A Allocations '!B72</f>
        <v>ELBERT COUNTY SCHOOL DISTRICT</v>
      </c>
      <c r="C65" s="70">
        <f>'FY10 IV A Allocations '!I72</f>
        <v>13134.798024409403</v>
      </c>
      <c r="D65" s="57">
        <f t="shared" si="0"/>
        <v>2089.323172043011</v>
      </c>
      <c r="E65" s="70">
        <f t="shared" si="1"/>
        <v>15224.121196452414</v>
      </c>
      <c r="F65" s="57">
        <f>'Final FY 09 IVA Allocations'!I72</f>
        <v>13666.417347329108</v>
      </c>
      <c r="G65" s="57">
        <f t="shared" si="2"/>
        <v>1557.7038491233052</v>
      </c>
      <c r="H65" s="56">
        <v>16779.34795222777</v>
      </c>
    </row>
    <row r="66" spans="1:8" ht="12.75">
      <c r="A66" s="72">
        <f>'FY10 IV A Allocations '!A73</f>
        <v>653</v>
      </c>
      <c r="B66" s="73" t="str">
        <f>'FY10 IV A Allocations '!B73</f>
        <v>EMANUEL COUNTY SCHOOL DISTRICT</v>
      </c>
      <c r="C66" s="70">
        <f>'FY10 IV A Allocations '!I73</f>
        <v>22521.06670410627</v>
      </c>
      <c r="D66" s="57">
        <f t="shared" si="0"/>
        <v>2089.323172043011</v>
      </c>
      <c r="E66" s="70">
        <f t="shared" si="1"/>
        <v>24610.389876149282</v>
      </c>
      <c r="F66" s="57">
        <f>'Final FY 09 IVA Allocations'!I73</f>
        <v>22279.91092996815</v>
      </c>
      <c r="G66" s="57">
        <f t="shared" si="2"/>
        <v>2330.4789461811306</v>
      </c>
      <c r="H66" s="56">
        <v>27290.948296508817</v>
      </c>
    </row>
    <row r="67" spans="1:8" ht="12.75">
      <c r="A67" s="72">
        <f>'FY10 IV A Allocations '!A74</f>
        <v>654</v>
      </c>
      <c r="B67" s="73" t="str">
        <f>'FY10 IV A Allocations '!B74</f>
        <v>EVANS COUNTY SCHOOL DISTRICT</v>
      </c>
      <c r="C67" s="70">
        <f>'FY10 IV A Allocations '!I74</f>
        <v>10426.871258814215</v>
      </c>
      <c r="D67" s="57">
        <f t="shared" si="0"/>
        <v>2089.323172043011</v>
      </c>
      <c r="E67" s="70">
        <f t="shared" si="1"/>
        <v>12516.194430857226</v>
      </c>
      <c r="F67" s="57">
        <f>'Final FY 09 IVA Allocations'!I74</f>
        <v>10214.738525616161</v>
      </c>
      <c r="G67" s="57">
        <f t="shared" si="2"/>
        <v>2301.455905241064</v>
      </c>
      <c r="H67" s="56">
        <v>12861.240734014467</v>
      </c>
    </row>
    <row r="68" spans="1:8" ht="12.75">
      <c r="A68" s="72">
        <f>'FY10 IV A Allocations '!A75</f>
        <v>655</v>
      </c>
      <c r="B68" s="73" t="str">
        <f>'FY10 IV A Allocations '!B75</f>
        <v>FANNIN COUNTY SCHOOL DISTRICT</v>
      </c>
      <c r="C68" s="70">
        <f>'FY10 IV A Allocations '!I75</f>
        <v>10967.661535745125</v>
      </c>
      <c r="D68" s="57">
        <f aca="true" t="shared" si="3" ref="D68:D131">D67</f>
        <v>2089.323172043011</v>
      </c>
      <c r="E68" s="70">
        <f aca="true" t="shared" si="4" ref="E68:E131">C68+D68</f>
        <v>13056.984707788135</v>
      </c>
      <c r="F68" s="57">
        <f>'Final FY 09 IVA Allocations'!I75</f>
        <v>11201.382385284007</v>
      </c>
      <c r="G68" s="57">
        <f aca="true" t="shared" si="5" ref="G68:G131">E68-F68</f>
        <v>1855.602322504128</v>
      </c>
      <c r="H68" s="56">
        <v>14112.018916938268</v>
      </c>
    </row>
    <row r="69" spans="1:8" ht="12.75">
      <c r="A69" s="72">
        <f>'FY10 IV A Allocations '!A76</f>
        <v>656</v>
      </c>
      <c r="B69" s="73" t="str">
        <f>'FY10 IV A Allocations '!B76</f>
        <v>FAYETTE COUNTY SCHOOL DISTRICT</v>
      </c>
      <c r="C69" s="70">
        <f>'FY10 IV A Allocations '!I76</f>
        <v>32379.264396262144</v>
      </c>
      <c r="D69" s="57">
        <f t="shared" si="3"/>
        <v>2089.323172043011</v>
      </c>
      <c r="E69" s="70">
        <f t="shared" si="4"/>
        <v>34468.587568305156</v>
      </c>
      <c r="F69" s="57">
        <f>'Final FY 09 IVA Allocations'!I76</f>
        <v>39034.40893284417</v>
      </c>
      <c r="G69" s="57">
        <f t="shared" si="5"/>
        <v>-4565.821364539013</v>
      </c>
      <c r="H69" s="56">
        <v>46331.8222733269</v>
      </c>
    </row>
    <row r="70" spans="1:8" ht="12.75">
      <c r="A70" s="72">
        <f>'FY10 IV A Allocations '!A77</f>
        <v>657</v>
      </c>
      <c r="B70" s="73" t="str">
        <f>'FY10 IV A Allocations '!B77</f>
        <v>FLOYD COUNTY SCHOOL DISTRICT</v>
      </c>
      <c r="C70" s="70">
        <f>'FY10 IV A Allocations '!I77</f>
        <v>30627.408948830915</v>
      </c>
      <c r="D70" s="57">
        <f t="shared" si="3"/>
        <v>2089.323172043011</v>
      </c>
      <c r="E70" s="70">
        <f t="shared" si="4"/>
        <v>32716.732120873927</v>
      </c>
      <c r="F70" s="57">
        <f>'Final FY 09 IVA Allocations'!I77</f>
        <v>28658.397793676246</v>
      </c>
      <c r="G70" s="57">
        <f t="shared" si="5"/>
        <v>4058.334327197681</v>
      </c>
      <c r="H70" s="56">
        <v>34791.29776567152</v>
      </c>
    </row>
    <row r="71" spans="1:8" ht="12.75">
      <c r="A71" s="72">
        <f>'FY10 IV A Allocations '!A78</f>
        <v>658</v>
      </c>
      <c r="B71" s="73" t="str">
        <f>'FY10 IV A Allocations '!B78</f>
        <v>FORSYTH COUNTY SCHOOL DISTRICT</v>
      </c>
      <c r="C71" s="70">
        <f>'FY10 IV A Allocations '!I78</f>
        <v>57686.27423925438</v>
      </c>
      <c r="D71" s="57">
        <f t="shared" si="3"/>
        <v>2089.323172043011</v>
      </c>
      <c r="E71" s="70">
        <f t="shared" si="4"/>
        <v>59775.59741129739</v>
      </c>
      <c r="F71" s="57">
        <f>'Final FY 09 IVA Allocations'!I78</f>
        <v>53754.509216604885</v>
      </c>
      <c r="G71" s="57">
        <f t="shared" si="5"/>
        <v>6021.088194692507</v>
      </c>
      <c r="H71" s="56">
        <v>62768.90430212622</v>
      </c>
    </row>
    <row r="72" spans="1:8" ht="12.75">
      <c r="A72" s="72">
        <f>'FY10 IV A Allocations '!A79</f>
        <v>659</v>
      </c>
      <c r="B72" s="73" t="str">
        <f>'FY10 IV A Allocations '!B79</f>
        <v>FRANKLIN COUNTY SCHOOL DISTRICT</v>
      </c>
      <c r="C72" s="70">
        <f>'FY10 IV A Allocations '!I79</f>
        <v>12017.426505776722</v>
      </c>
      <c r="D72" s="57">
        <f t="shared" si="3"/>
        <v>2089.323172043011</v>
      </c>
      <c r="E72" s="70">
        <f t="shared" si="4"/>
        <v>14106.749677819733</v>
      </c>
      <c r="F72" s="57">
        <f>'Final FY 09 IVA Allocations'!I79</f>
        <v>12767.643037750633</v>
      </c>
      <c r="G72" s="57">
        <f t="shared" si="5"/>
        <v>1339.1066400690997</v>
      </c>
      <c r="H72" s="56">
        <v>15505.645496362937</v>
      </c>
    </row>
    <row r="73" spans="1:8" ht="12.75">
      <c r="A73" s="72">
        <f>'FY10 IV A Allocations '!A80</f>
        <v>660</v>
      </c>
      <c r="B73" s="73" t="str">
        <f>'FY10 IV A Allocations '!B80</f>
        <v>FULTON COUNTY SCHOOL DISTRICT</v>
      </c>
      <c r="C73" s="70">
        <f>'FY10 IV A Allocations '!I80</f>
        <v>283878.1367884749</v>
      </c>
      <c r="D73" s="57">
        <f t="shared" si="3"/>
        <v>2089.323172043011</v>
      </c>
      <c r="E73" s="70">
        <f t="shared" si="4"/>
        <v>285967.45996051794</v>
      </c>
      <c r="F73" s="57">
        <f>'Final FY 09 IVA Allocations'!I80</f>
        <v>228087.96715277075</v>
      </c>
      <c r="G73" s="57">
        <f t="shared" si="5"/>
        <v>57879.492807747185</v>
      </c>
      <c r="H73" s="56">
        <v>255785.91570562392</v>
      </c>
    </row>
    <row r="74" spans="1:8" ht="12.75">
      <c r="A74" s="72">
        <f>'FY10 IV A Allocations '!A81</f>
        <v>776</v>
      </c>
      <c r="B74" s="73" t="str">
        <f>'FY10 IV A Allocations '!B81</f>
        <v>GAINESVILLE CITY SCHOOL DISTRICT</v>
      </c>
      <c r="C74" s="70">
        <f>'FY10 IV A Allocations '!I81</f>
        <v>22994.05779018353</v>
      </c>
      <c r="D74" s="57">
        <f t="shared" si="3"/>
        <v>2089.323172043011</v>
      </c>
      <c r="E74" s="70">
        <f t="shared" si="4"/>
        <v>25083.380962226543</v>
      </c>
      <c r="F74" s="57">
        <f>'Final FY 09 IVA Allocations'!I81</f>
        <v>24241.167384900553</v>
      </c>
      <c r="G74" s="57">
        <f t="shared" si="5"/>
        <v>842.2135773259906</v>
      </c>
      <c r="H74" s="56">
        <v>28865.965458271006</v>
      </c>
    </row>
    <row r="75" spans="1:8" ht="12.75">
      <c r="A75" s="72">
        <f>'FY10 IV A Allocations '!A82</f>
        <v>661</v>
      </c>
      <c r="B75" s="73" t="str">
        <f>'FY10 IV A Allocations '!B82</f>
        <v>GILMER COUNTY SCHOOL DISTRICT</v>
      </c>
      <c r="C75" s="70">
        <f>'FY10 IV A Allocations '!I82</f>
        <v>15062.626899972178</v>
      </c>
      <c r="D75" s="57">
        <f t="shared" si="3"/>
        <v>2089.323172043011</v>
      </c>
      <c r="E75" s="70">
        <f t="shared" si="4"/>
        <v>17151.95007201519</v>
      </c>
      <c r="F75" s="57">
        <f>'Final FY 09 IVA Allocations'!I82</f>
        <v>15359.69156840636</v>
      </c>
      <c r="G75" s="57">
        <f t="shared" si="5"/>
        <v>1792.2585036088276</v>
      </c>
      <c r="H75" s="56">
        <v>19356.052324306293</v>
      </c>
    </row>
    <row r="76" spans="1:8" ht="12.75">
      <c r="A76" s="72">
        <f>'FY10 IV A Allocations '!A83</f>
        <v>662</v>
      </c>
      <c r="B76" s="73" t="str">
        <f>'FY10 IV A Allocations '!B83</f>
        <v>GLASCOCK COUNTY SCHOOL DISTRICT</v>
      </c>
      <c r="C76" s="70">
        <f>'FY10 IV A Allocations '!I83</f>
        <v>1325.0468414128875</v>
      </c>
      <c r="D76" s="57">
        <f t="shared" si="3"/>
        <v>2089.323172043011</v>
      </c>
      <c r="E76" s="70">
        <f t="shared" si="4"/>
        <v>3414.3700134558985</v>
      </c>
      <c r="F76" s="57">
        <f>'Final FY 09 IVA Allocations'!I83</f>
        <v>1364.4669790254648</v>
      </c>
      <c r="G76" s="57">
        <f t="shared" si="5"/>
        <v>2049.9030344304338</v>
      </c>
      <c r="H76" s="56">
        <v>1665.8144021307467</v>
      </c>
    </row>
    <row r="77" spans="1:8" ht="12.75">
      <c r="A77" s="72">
        <f>'FY10 IV A Allocations '!A84</f>
        <v>663</v>
      </c>
      <c r="B77" s="73" t="str">
        <f>'FY10 IV A Allocations '!B84</f>
        <v>GLYNN COUNTY SCHOOL DISTRICT</v>
      </c>
      <c r="C77" s="70">
        <f>'FY10 IV A Allocations '!I84</f>
        <v>46517.396416907344</v>
      </c>
      <c r="D77" s="57">
        <f t="shared" si="3"/>
        <v>2089.323172043011</v>
      </c>
      <c r="E77" s="70">
        <f t="shared" si="4"/>
        <v>48606.71958895036</v>
      </c>
      <c r="F77" s="57">
        <f>'Final FY 09 IVA Allocations'!I84</f>
        <v>47881.02133765569</v>
      </c>
      <c r="G77" s="57">
        <f t="shared" si="5"/>
        <v>725.6982512946634</v>
      </c>
      <c r="H77" s="56">
        <v>59126.2639695977</v>
      </c>
    </row>
    <row r="78" spans="1:8" ht="12.75">
      <c r="A78" s="72">
        <f>'FY10 IV A Allocations '!A85</f>
        <v>664</v>
      </c>
      <c r="B78" s="73" t="str">
        <f>'FY10 IV A Allocations '!B85</f>
        <v>GORDON COUNTY SCHOOL DISTRICT</v>
      </c>
      <c r="C78" s="70">
        <f>'FY10 IV A Allocations '!I85</f>
        <v>21036.536789754507</v>
      </c>
      <c r="D78" s="57">
        <f t="shared" si="3"/>
        <v>2089.323172043011</v>
      </c>
      <c r="E78" s="70">
        <f t="shared" si="4"/>
        <v>23125.85996179752</v>
      </c>
      <c r="F78" s="57">
        <f>'Final FY 09 IVA Allocations'!I85</f>
        <v>21049.339011629192</v>
      </c>
      <c r="G78" s="57">
        <f t="shared" si="5"/>
        <v>2076.5209501683275</v>
      </c>
      <c r="H78" s="56">
        <v>25191.653812104647</v>
      </c>
    </row>
    <row r="79" spans="1:8" ht="12.75">
      <c r="A79" s="72">
        <f>'FY10 IV A Allocations '!A86</f>
        <v>665</v>
      </c>
      <c r="B79" s="73" t="str">
        <f>'FY10 IV A Allocations '!B86</f>
        <v>GRADY COUNTY SCHOOL DISTRICT</v>
      </c>
      <c r="C79" s="70">
        <f>'FY10 IV A Allocations '!I86</f>
        <v>19738.55125667191</v>
      </c>
      <c r="D79" s="57">
        <f t="shared" si="3"/>
        <v>2089.323172043011</v>
      </c>
      <c r="E79" s="70">
        <f t="shared" si="4"/>
        <v>21827.874428714924</v>
      </c>
      <c r="F79" s="57">
        <f>'Final FY 09 IVA Allocations'!I86</f>
        <v>20471.793686468875</v>
      </c>
      <c r="G79" s="57">
        <f t="shared" si="5"/>
        <v>1356.0807422460493</v>
      </c>
      <c r="H79" s="56">
        <v>25380.871313833384</v>
      </c>
    </row>
    <row r="80" spans="1:8" ht="12.75">
      <c r="A80" s="72">
        <f>'FY10 IV A Allocations '!A87</f>
        <v>666</v>
      </c>
      <c r="B80" s="73" t="str">
        <f>'FY10 IV A Allocations '!B87</f>
        <v>GREENE COUNTY SCHOOL DISTRICT</v>
      </c>
      <c r="C80" s="70">
        <f>'FY10 IV A Allocations '!I87</f>
        <v>11707.637950197404</v>
      </c>
      <c r="D80" s="57">
        <f t="shared" si="3"/>
        <v>2089.323172043011</v>
      </c>
      <c r="E80" s="70">
        <f t="shared" si="4"/>
        <v>13796.961122240415</v>
      </c>
      <c r="F80" s="57">
        <f>'Final FY 09 IVA Allocations'!I87</f>
        <v>11610.79462816719</v>
      </c>
      <c r="G80" s="57">
        <f t="shared" si="5"/>
        <v>2186.1664940732244</v>
      </c>
      <c r="H80" s="56">
        <v>14577.96165765038</v>
      </c>
    </row>
    <row r="81" spans="1:8" ht="12.75">
      <c r="A81" s="72">
        <f>'FY10 IV A Allocations '!A88</f>
        <v>728</v>
      </c>
      <c r="B81" s="73" t="str">
        <f>'FY10 IV A Allocations '!B88</f>
        <v>GRIFFIN-SPALDING COUNTY SCHOOL DISTRICT</v>
      </c>
      <c r="C81" s="70">
        <f>'FY10 IV A Allocations '!I88</f>
        <v>44899.82273239031</v>
      </c>
      <c r="D81" s="57">
        <f t="shared" si="3"/>
        <v>2089.323172043011</v>
      </c>
      <c r="E81" s="70">
        <f t="shared" si="4"/>
        <v>46989.145904433324</v>
      </c>
      <c r="F81" s="57">
        <f>'Final FY 09 IVA Allocations'!I88</f>
        <v>47828.20504488936</v>
      </c>
      <c r="G81" s="57">
        <f t="shared" si="5"/>
        <v>-839.0591404560328</v>
      </c>
      <c r="H81" s="56">
        <v>57176.252382973646</v>
      </c>
    </row>
    <row r="82" spans="1:8" ht="12.75">
      <c r="A82" s="72">
        <f>'FY10 IV A Allocations '!A89</f>
        <v>667</v>
      </c>
      <c r="B82" s="73" t="str">
        <f>'FY10 IV A Allocations '!B89</f>
        <v>GWINNETT COUNTY SCHOOL DISTRICT</v>
      </c>
      <c r="C82" s="70">
        <f>'FY10 IV A Allocations '!I89</f>
        <v>380069.81517501024</v>
      </c>
      <c r="D82" s="57">
        <f t="shared" si="3"/>
        <v>2089.323172043011</v>
      </c>
      <c r="E82" s="70">
        <f t="shared" si="4"/>
        <v>382159.13834705326</v>
      </c>
      <c r="F82" s="57">
        <f>'Final FY 09 IVA Allocations'!I89</f>
        <v>394746.6993524954</v>
      </c>
      <c r="G82" s="57">
        <f t="shared" si="5"/>
        <v>-12587.561005442112</v>
      </c>
      <c r="H82" s="56">
        <v>452215.516361875</v>
      </c>
    </row>
    <row r="83" spans="1:8" ht="12.75">
      <c r="A83" s="72">
        <f>'FY10 IV A Allocations '!A90</f>
        <v>668</v>
      </c>
      <c r="B83" s="73" t="str">
        <f>'FY10 IV A Allocations '!B90</f>
        <v>HABERSHAM COUNTY SCHOOL DISTRICT</v>
      </c>
      <c r="C83" s="70">
        <f>'FY10 IV A Allocations '!I90</f>
        <v>18746.45488760106</v>
      </c>
      <c r="D83" s="57">
        <f t="shared" si="3"/>
        <v>2089.323172043011</v>
      </c>
      <c r="E83" s="70">
        <f t="shared" si="4"/>
        <v>20835.77805964407</v>
      </c>
      <c r="F83" s="57">
        <f>'Final FY 09 IVA Allocations'!I90</f>
        <v>20094.6619687922</v>
      </c>
      <c r="G83" s="57">
        <f t="shared" si="5"/>
        <v>741.1160908518723</v>
      </c>
      <c r="H83" s="56">
        <v>24176.832347767035</v>
      </c>
    </row>
    <row r="84" spans="1:8" ht="12.75">
      <c r="A84" s="72">
        <f>'FY10 IV A Allocations '!A91</f>
        <v>669</v>
      </c>
      <c r="B84" s="73" t="str">
        <f>'FY10 IV A Allocations '!B91</f>
        <v>HALL COUNTY SCHOOL DISTRICT</v>
      </c>
      <c r="C84" s="70">
        <f>'FY10 IV A Allocations '!I91</f>
        <v>70018.55706200216</v>
      </c>
      <c r="D84" s="57">
        <f t="shared" si="3"/>
        <v>2089.323172043011</v>
      </c>
      <c r="E84" s="70">
        <f t="shared" si="4"/>
        <v>72107.88023404517</v>
      </c>
      <c r="F84" s="57">
        <f>'Final FY 09 IVA Allocations'!I91</f>
        <v>70841.7454888048</v>
      </c>
      <c r="G84" s="57">
        <f t="shared" si="5"/>
        <v>1266.1347452403716</v>
      </c>
      <c r="H84" s="56">
        <v>84243.09515852405</v>
      </c>
    </row>
    <row r="85" spans="1:8" ht="12.75">
      <c r="A85" s="72">
        <f>'FY10 IV A Allocations '!A92</f>
        <v>670</v>
      </c>
      <c r="B85" s="73" t="str">
        <f>'FY10 IV A Allocations '!B92</f>
        <v>HANCOCK COUNTY SCHOOL DISTRICT</v>
      </c>
      <c r="C85" s="70">
        <f>'FY10 IV A Allocations '!I92</f>
        <v>7557.069230301055</v>
      </c>
      <c r="D85" s="57">
        <f t="shared" si="3"/>
        <v>2089.323172043011</v>
      </c>
      <c r="E85" s="70">
        <f t="shared" si="4"/>
        <v>9646.392402344065</v>
      </c>
      <c r="F85" s="57">
        <f>'Final FY 09 IVA Allocations'!I92</f>
        <v>7820.705785225015</v>
      </c>
      <c r="G85" s="57">
        <f t="shared" si="5"/>
        <v>1825.6866171190504</v>
      </c>
      <c r="H85" s="56">
        <v>9944.300935955867</v>
      </c>
    </row>
    <row r="86" spans="1:8" ht="12.75">
      <c r="A86" s="72">
        <f>'FY10 IV A Allocations '!A93</f>
        <v>671</v>
      </c>
      <c r="B86" s="73" t="str">
        <f>'FY10 IV A Allocations '!B93</f>
        <v>HARALSON COUNTY SCHOOL DISTRICT</v>
      </c>
      <c r="C86" s="70">
        <f>'FY10 IV A Allocations '!I93</f>
        <v>15206.743361092085</v>
      </c>
      <c r="D86" s="57">
        <f t="shared" si="3"/>
        <v>2089.323172043011</v>
      </c>
      <c r="E86" s="70">
        <f t="shared" si="4"/>
        <v>17296.066533135097</v>
      </c>
      <c r="F86" s="57">
        <f>'Final FY 09 IVA Allocations'!I93</f>
        <v>16312.96275479178</v>
      </c>
      <c r="G86" s="57">
        <f t="shared" si="5"/>
        <v>983.1037783433167</v>
      </c>
      <c r="H86" s="56">
        <v>19797.6178706701</v>
      </c>
    </row>
    <row r="87" spans="1:8" ht="12.75">
      <c r="A87" s="72">
        <f>'FY10 IV A Allocations '!A94</f>
        <v>672</v>
      </c>
      <c r="B87" s="73" t="str">
        <f>'FY10 IV A Allocations '!B94</f>
        <v>HARRIS COUNTY SCHOOL DISTRICT</v>
      </c>
      <c r="C87" s="70">
        <f>'FY10 IV A Allocations '!I94</f>
        <v>11380.69064104137</v>
      </c>
      <c r="D87" s="57">
        <f t="shared" si="3"/>
        <v>2089.323172043011</v>
      </c>
      <c r="E87" s="70">
        <f t="shared" si="4"/>
        <v>13470.01381308438</v>
      </c>
      <c r="F87" s="57">
        <f>'Final FY 09 IVA Allocations'!I94</f>
        <v>11575.008153485393</v>
      </c>
      <c r="G87" s="57">
        <f t="shared" si="5"/>
        <v>1895.0056595989881</v>
      </c>
      <c r="H87" s="56">
        <v>13852.85978601364</v>
      </c>
    </row>
    <row r="88" spans="1:8" ht="12.75">
      <c r="A88" s="72">
        <f>'FY10 IV A Allocations '!A95</f>
        <v>673</v>
      </c>
      <c r="B88" s="73" t="str">
        <f>'FY10 IV A Allocations '!B95</f>
        <v>HART COUNTY SCHOOL DISTRICT</v>
      </c>
      <c r="C88" s="70">
        <f>'FY10 IV A Allocations '!I95</f>
        <v>13949.467872994523</v>
      </c>
      <c r="D88" s="57">
        <f t="shared" si="3"/>
        <v>2089.323172043011</v>
      </c>
      <c r="E88" s="70">
        <f t="shared" si="4"/>
        <v>16038.791045037533</v>
      </c>
      <c r="F88" s="57">
        <f>'Final FY 09 IVA Allocations'!I95</f>
        <v>14229.472302177579</v>
      </c>
      <c r="G88" s="57">
        <f t="shared" si="5"/>
        <v>1809.318742859954</v>
      </c>
      <c r="H88" s="56">
        <v>17018.593048602845</v>
      </c>
    </row>
    <row r="89" spans="1:8" ht="12.75">
      <c r="A89" s="72">
        <f>'FY10 IV A Allocations '!A96</f>
        <v>674</v>
      </c>
      <c r="B89" s="73" t="str">
        <f>'FY10 IV A Allocations '!B96</f>
        <v>HEARD COUNTY SCHOOL DISTRICT</v>
      </c>
      <c r="C89" s="70">
        <f>'FY10 IV A Allocations '!I96</f>
        <v>7561.390671412072</v>
      </c>
      <c r="D89" s="57">
        <f t="shared" si="3"/>
        <v>2089.323172043011</v>
      </c>
      <c r="E89" s="70">
        <f t="shared" si="4"/>
        <v>9650.713843455083</v>
      </c>
      <c r="F89" s="57">
        <f>'Final FY 09 IVA Allocations'!I96</f>
        <v>8005.585976646963</v>
      </c>
      <c r="G89" s="57">
        <f t="shared" si="5"/>
        <v>1645.1278668081204</v>
      </c>
      <c r="H89" s="56">
        <v>9880.009053520169</v>
      </c>
    </row>
    <row r="90" spans="1:8" ht="12.75">
      <c r="A90" s="72">
        <f>'FY10 IV A Allocations '!A97</f>
        <v>675</v>
      </c>
      <c r="B90" s="73" t="str">
        <f>'FY10 IV A Allocations '!B97</f>
        <v>HENRY COUNTY SCHOOL DISTRICT</v>
      </c>
      <c r="C90" s="70">
        <f>'FY10 IV A Allocations '!I97</f>
        <v>80937.89177765339</v>
      </c>
      <c r="D90" s="57">
        <f t="shared" si="3"/>
        <v>2089.323172043011</v>
      </c>
      <c r="E90" s="70">
        <f t="shared" si="4"/>
        <v>83027.2149496964</v>
      </c>
      <c r="F90" s="57">
        <f>'Final FY 09 IVA Allocations'!I97</f>
        <v>77709.64796680992</v>
      </c>
      <c r="G90" s="57">
        <f t="shared" si="5"/>
        <v>5317.5669828864775</v>
      </c>
      <c r="H90" s="56">
        <v>89567.16638536422</v>
      </c>
    </row>
    <row r="91" spans="1:8" ht="12.75">
      <c r="A91" s="72">
        <f>'FY10 IV A Allocations '!A98</f>
        <v>676</v>
      </c>
      <c r="B91" s="73" t="str">
        <f>'FY10 IV A Allocations '!B98</f>
        <v>HOUSTON COUNTY SCHOOL DISTRICT</v>
      </c>
      <c r="C91" s="70">
        <f>'FY10 IV A Allocations '!I98</f>
        <v>75959.97554799911</v>
      </c>
      <c r="D91" s="57">
        <f t="shared" si="3"/>
        <v>2089.323172043011</v>
      </c>
      <c r="E91" s="70">
        <f t="shared" si="4"/>
        <v>78049.29872004212</v>
      </c>
      <c r="F91" s="57">
        <f>'Final FY 09 IVA Allocations'!I98</f>
        <v>73443.10599497886</v>
      </c>
      <c r="G91" s="57">
        <f t="shared" si="5"/>
        <v>4606.192725063258</v>
      </c>
      <c r="H91" s="56">
        <v>88354.20435802183</v>
      </c>
    </row>
    <row r="92" spans="1:8" ht="12.75">
      <c r="A92" s="72">
        <f>'FY10 IV A Allocations '!A99</f>
        <v>677</v>
      </c>
      <c r="B92" s="73" t="str">
        <f>'FY10 IV A Allocations '!B99</f>
        <v>IRWIN COUNTY SCHOOL DISTRICT</v>
      </c>
      <c r="C92" s="70">
        <f>'FY10 IV A Allocations '!I99</f>
        <v>7693.458414785768</v>
      </c>
      <c r="D92" s="57">
        <f t="shared" si="3"/>
        <v>2089.323172043011</v>
      </c>
      <c r="E92" s="70">
        <f t="shared" si="4"/>
        <v>9782.781586828778</v>
      </c>
      <c r="F92" s="57">
        <f>'Final FY 09 IVA Allocations'!I99</f>
        <v>7993.597285749488</v>
      </c>
      <c r="G92" s="57">
        <f t="shared" si="5"/>
        <v>1789.18430107929</v>
      </c>
      <c r="H92" s="56">
        <v>10169.734337028895</v>
      </c>
    </row>
    <row r="93" spans="1:8" ht="12.75">
      <c r="A93" s="72">
        <f>'FY10 IV A Allocations '!A100</f>
        <v>678</v>
      </c>
      <c r="B93" s="73" t="str">
        <f>'FY10 IV A Allocations '!B100</f>
        <v>JACKSON COUNTY SCHOOL DISTRICT</v>
      </c>
      <c r="C93" s="70">
        <f>'FY10 IV A Allocations '!I100</f>
        <v>21932.032038869584</v>
      </c>
      <c r="D93" s="57">
        <f t="shared" si="3"/>
        <v>2089.323172043011</v>
      </c>
      <c r="E93" s="70">
        <f t="shared" si="4"/>
        <v>24021.355210912596</v>
      </c>
      <c r="F93" s="57">
        <f>'Final FY 09 IVA Allocations'!I100</f>
        <v>21474.38233537827</v>
      </c>
      <c r="G93" s="57">
        <f t="shared" si="5"/>
        <v>2546.972875534324</v>
      </c>
      <c r="H93" s="56">
        <v>25661.6338118724</v>
      </c>
    </row>
    <row r="94" spans="1:8" ht="12.75">
      <c r="A94" s="72">
        <f>'FY10 IV A Allocations '!A101</f>
        <v>679</v>
      </c>
      <c r="B94" s="73" t="str">
        <f>'FY10 IV A Allocations '!B101</f>
        <v>JASPER COUNTY SCHOOL DISTRICT</v>
      </c>
      <c r="C94" s="70">
        <f>'FY10 IV A Allocations '!I101</f>
        <v>8326.983234656846</v>
      </c>
      <c r="D94" s="57">
        <f t="shared" si="3"/>
        <v>2089.323172043011</v>
      </c>
      <c r="E94" s="70">
        <f t="shared" si="4"/>
        <v>10416.306406699856</v>
      </c>
      <c r="F94" s="57">
        <f>'Final FY 09 IVA Allocations'!I101</f>
        <v>8436.560827438767</v>
      </c>
      <c r="G94" s="57">
        <f t="shared" si="5"/>
        <v>1979.745579261089</v>
      </c>
      <c r="H94" s="56">
        <v>10105.884380926498</v>
      </c>
    </row>
    <row r="95" spans="1:8" ht="12.75">
      <c r="A95" s="72">
        <f>'FY10 IV A Allocations '!A102</f>
        <v>680</v>
      </c>
      <c r="B95" s="73" t="str">
        <f>'FY10 IV A Allocations '!B102</f>
        <v>JEFF DAVIS COUNTY SCHOOL DISTRICT</v>
      </c>
      <c r="C95" s="70">
        <f>'FY10 IV A Allocations '!I102</f>
        <v>9890.049286351374</v>
      </c>
      <c r="D95" s="57">
        <f t="shared" si="3"/>
        <v>2089.323172043011</v>
      </c>
      <c r="E95" s="70">
        <f t="shared" si="4"/>
        <v>11979.372458394384</v>
      </c>
      <c r="F95" s="57">
        <f>'Final FY 09 IVA Allocations'!I102</f>
        <v>10110.917452286893</v>
      </c>
      <c r="G95" s="57">
        <f t="shared" si="5"/>
        <v>1868.4550061074915</v>
      </c>
      <c r="H95" s="56">
        <v>12754.192333249279</v>
      </c>
    </row>
    <row r="96" spans="1:8" ht="12.75">
      <c r="A96" s="72">
        <f>'FY10 IV A Allocations '!A103</f>
        <v>779</v>
      </c>
      <c r="B96" s="73" t="str">
        <f>'FY10 IV A Allocations '!B103</f>
        <v>JEFFERSON CITY SCHOOL DISTRICT</v>
      </c>
      <c r="C96" s="70">
        <f>'FY10 IV A Allocations '!I103</f>
        <v>3919.3946866419183</v>
      </c>
      <c r="D96" s="57">
        <f t="shared" si="3"/>
        <v>2089.323172043011</v>
      </c>
      <c r="E96" s="70">
        <f t="shared" si="4"/>
        <v>6008.7178586849295</v>
      </c>
      <c r="F96" s="57">
        <f>'Final FY 09 IVA Allocations'!I103</f>
        <v>3965.159540885</v>
      </c>
      <c r="G96" s="57">
        <f t="shared" si="5"/>
        <v>2043.5583177999297</v>
      </c>
      <c r="H96" s="56">
        <v>4769.314505744918</v>
      </c>
    </row>
    <row r="97" spans="1:8" ht="12.75">
      <c r="A97" s="72">
        <f>'FY10 IV A Allocations '!A104</f>
        <v>681</v>
      </c>
      <c r="B97" s="73" t="str">
        <f>'FY10 IV A Allocations '!B104</f>
        <v>JEFFERSON COUNTY SCHOOL DISTRICT</v>
      </c>
      <c r="C97" s="70">
        <f>'FY10 IV A Allocations '!I104</f>
        <v>15536.23559180638</v>
      </c>
      <c r="D97" s="57">
        <f t="shared" si="3"/>
        <v>2089.323172043011</v>
      </c>
      <c r="E97" s="70">
        <f t="shared" si="4"/>
        <v>17625.558763849393</v>
      </c>
      <c r="F97" s="57">
        <f>'Final FY 09 IVA Allocations'!I104</f>
        <v>14762.128618880586</v>
      </c>
      <c r="G97" s="57">
        <f t="shared" si="5"/>
        <v>2863.4301449688064</v>
      </c>
      <c r="H97" s="56">
        <v>18482.720025239374</v>
      </c>
    </row>
    <row r="98" spans="1:8" ht="12.75">
      <c r="A98" s="72">
        <f>'FY10 IV A Allocations '!A105</f>
        <v>682</v>
      </c>
      <c r="B98" s="73" t="str">
        <f>'FY10 IV A Allocations '!B105</f>
        <v>JENKINS COUNTY SCHOOL DISTRICT</v>
      </c>
      <c r="C98" s="70">
        <f>'FY10 IV A Allocations '!I105</f>
        <v>9091.367761798767</v>
      </c>
      <c r="D98" s="57">
        <f t="shared" si="3"/>
        <v>2089.323172043011</v>
      </c>
      <c r="E98" s="70">
        <f t="shared" si="4"/>
        <v>11180.690933841777</v>
      </c>
      <c r="F98" s="57">
        <f>'Final FY 09 IVA Allocations'!I105</f>
        <v>9300.696861475133</v>
      </c>
      <c r="G98" s="57">
        <f t="shared" si="5"/>
        <v>1879.994072366644</v>
      </c>
      <c r="H98" s="56">
        <v>11391.716534057628</v>
      </c>
    </row>
    <row r="99" spans="1:8" ht="12.75">
      <c r="A99" s="72">
        <f>'FY10 IV A Allocations '!A106</f>
        <v>683</v>
      </c>
      <c r="B99" s="73" t="str">
        <f>'FY10 IV A Allocations '!B106</f>
        <v>JOHNSON COUNTY SCHOOL DISTRICT</v>
      </c>
      <c r="C99" s="70">
        <f>'FY10 IV A Allocations '!I106</f>
        <v>7752.277192926134</v>
      </c>
      <c r="D99" s="57">
        <f t="shared" si="3"/>
        <v>2089.323172043011</v>
      </c>
      <c r="E99" s="70">
        <f t="shared" si="4"/>
        <v>9841.600364969145</v>
      </c>
      <c r="F99" s="57">
        <f>'Final FY 09 IVA Allocations'!I106</f>
        <v>8494.635361017805</v>
      </c>
      <c r="G99" s="57">
        <f t="shared" si="5"/>
        <v>1346.96500395134</v>
      </c>
      <c r="H99" s="56">
        <v>10277.654290961853</v>
      </c>
    </row>
    <row r="100" spans="1:8" ht="12.75">
      <c r="A100" s="72">
        <f>'FY10 IV A Allocations '!A107</f>
        <v>684</v>
      </c>
      <c r="B100" s="73" t="str">
        <f>'FY10 IV A Allocations '!B107</f>
        <v>JONES COUNTY SCHOOL DISTRICT</v>
      </c>
      <c r="C100" s="70">
        <f>'FY10 IV A Allocations '!I107</f>
        <v>12459.710115946185</v>
      </c>
      <c r="D100" s="57">
        <f t="shared" si="3"/>
        <v>2089.323172043011</v>
      </c>
      <c r="E100" s="70">
        <f t="shared" si="4"/>
        <v>14549.033287989196</v>
      </c>
      <c r="F100" s="57">
        <f>'Final FY 09 IVA Allocations'!I107</f>
        <v>13131.263619671585</v>
      </c>
      <c r="G100" s="57">
        <f t="shared" si="5"/>
        <v>1417.769668317611</v>
      </c>
      <c r="H100" s="56">
        <v>15883.429258916562</v>
      </c>
    </row>
    <row r="101" spans="1:8" ht="12.75">
      <c r="A101" s="72">
        <f>'FY10 IV A Allocations '!A108</f>
        <v>685</v>
      </c>
      <c r="B101" s="73" t="str">
        <f>'FY10 IV A Allocations '!B108</f>
        <v>LAMAR COUNTY SCHOOL DISTRICT</v>
      </c>
      <c r="C101" s="70">
        <f>'FY10 IV A Allocations '!I108</f>
        <v>9902.25884814902</v>
      </c>
      <c r="D101" s="57">
        <f t="shared" si="3"/>
        <v>2089.323172043011</v>
      </c>
      <c r="E101" s="70">
        <f t="shared" si="4"/>
        <v>11991.58202019203</v>
      </c>
      <c r="F101" s="57">
        <f>'Final FY 09 IVA Allocations'!I108</f>
        <v>10232.968565546447</v>
      </c>
      <c r="G101" s="57">
        <f t="shared" si="5"/>
        <v>1758.6134546455833</v>
      </c>
      <c r="H101" s="56">
        <v>12946.356875419333</v>
      </c>
    </row>
    <row r="102" spans="1:8" ht="12.75">
      <c r="A102" s="72">
        <f>'FY10 IV A Allocations '!A109</f>
        <v>686</v>
      </c>
      <c r="B102" s="73" t="str">
        <f>'FY10 IV A Allocations '!B109</f>
        <v>LANIER COUNTY SCHOOL DISTRICT</v>
      </c>
      <c r="C102" s="70">
        <f>'FY10 IV A Allocations '!I109</f>
        <v>6137.703100109145</v>
      </c>
      <c r="D102" s="57">
        <f t="shared" si="3"/>
        <v>2089.323172043011</v>
      </c>
      <c r="E102" s="70">
        <f t="shared" si="4"/>
        <v>8227.026272152156</v>
      </c>
      <c r="F102" s="57">
        <f>'Final FY 09 IVA Allocations'!I109</f>
        <v>6198.653573625796</v>
      </c>
      <c r="G102" s="57">
        <f t="shared" si="5"/>
        <v>2028.3726985263602</v>
      </c>
      <c r="H102" s="56">
        <v>7630.8520612912225</v>
      </c>
    </row>
    <row r="103" spans="1:8" ht="12.75">
      <c r="A103" s="72">
        <f>'FY10 IV A Allocations '!A110</f>
        <v>687</v>
      </c>
      <c r="B103" s="73" t="str">
        <f>'FY10 IV A Allocations '!B110</f>
        <v>LAURENS COUNTY SCHOOL DISTRICT</v>
      </c>
      <c r="C103" s="70">
        <f>'FY10 IV A Allocations '!I110</f>
        <v>17197.144087899123</v>
      </c>
      <c r="D103" s="57">
        <f t="shared" si="3"/>
        <v>2089.323172043011</v>
      </c>
      <c r="E103" s="70">
        <f t="shared" si="4"/>
        <v>19286.467259942136</v>
      </c>
      <c r="F103" s="57">
        <f>'Final FY 09 IVA Allocations'!I110</f>
        <v>18374.240255987832</v>
      </c>
      <c r="G103" s="57">
        <f t="shared" si="5"/>
        <v>912.2270039543037</v>
      </c>
      <c r="H103" s="56">
        <v>22556.796064391987</v>
      </c>
    </row>
    <row r="104" spans="1:8" ht="12.75">
      <c r="A104" s="72">
        <f>'FY10 IV A Allocations '!A111</f>
        <v>688</v>
      </c>
      <c r="B104" s="73" t="str">
        <f>'FY10 IV A Allocations '!B111</f>
        <v>LEE COUNTY SCHOOL DISTRICT</v>
      </c>
      <c r="C104" s="70">
        <f>'FY10 IV A Allocations '!I111</f>
        <v>14315.70046777456</v>
      </c>
      <c r="D104" s="57">
        <f t="shared" si="3"/>
        <v>2089.323172043011</v>
      </c>
      <c r="E104" s="70">
        <f t="shared" si="4"/>
        <v>16405.023639817573</v>
      </c>
      <c r="F104" s="57">
        <f>'Final FY 09 IVA Allocations'!I111</f>
        <v>15064.834458425863</v>
      </c>
      <c r="G104" s="57">
        <f t="shared" si="5"/>
        <v>1340.18918139171</v>
      </c>
      <c r="H104" s="56">
        <v>17854.57196856699</v>
      </c>
    </row>
    <row r="105" spans="1:8" ht="12.75">
      <c r="A105" s="72">
        <f>'FY10 IV A Allocations '!A112</f>
        <v>689</v>
      </c>
      <c r="B105" s="73" t="str">
        <f>'FY10 IV A Allocations '!B112</f>
        <v>LIBERTY COUNTY SCHOOL DISTRICT</v>
      </c>
      <c r="C105" s="70">
        <f>'FY10 IV A Allocations '!I112</f>
        <v>42431.78573644891</v>
      </c>
      <c r="D105" s="57">
        <f t="shared" si="3"/>
        <v>2089.323172043011</v>
      </c>
      <c r="E105" s="70">
        <f t="shared" si="4"/>
        <v>44521.10890849192</v>
      </c>
      <c r="F105" s="57">
        <f>'Final FY 09 IVA Allocations'!I112</f>
        <v>45017.85061349357</v>
      </c>
      <c r="G105" s="57">
        <f t="shared" si="5"/>
        <v>-496.74170500164473</v>
      </c>
      <c r="H105" s="56">
        <v>56426.92512031659</v>
      </c>
    </row>
    <row r="106" spans="1:8" ht="12.75">
      <c r="A106" s="72">
        <f>'FY10 IV A Allocations '!A113</f>
        <v>690</v>
      </c>
      <c r="B106" s="73" t="str">
        <f>'FY10 IV A Allocations '!B113</f>
        <v>LINCOLN COUNTY SCHOOL DISTRICT</v>
      </c>
      <c r="C106" s="70">
        <f>'FY10 IV A Allocations '!I113</f>
        <v>4646.978974935021</v>
      </c>
      <c r="D106" s="57">
        <f t="shared" si="3"/>
        <v>2089.323172043011</v>
      </c>
      <c r="E106" s="70">
        <f t="shared" si="4"/>
        <v>6736.302146978032</v>
      </c>
      <c r="F106" s="57">
        <f>'Final FY 09 IVA Allocations'!I113</f>
        <v>5012.45220784123</v>
      </c>
      <c r="G106" s="57">
        <f t="shared" si="5"/>
        <v>1723.8499391368023</v>
      </c>
      <c r="H106" s="56">
        <v>6299.90118355987</v>
      </c>
    </row>
    <row r="107" spans="1:8" ht="12.75">
      <c r="A107" s="72">
        <f>'FY10 IV A Allocations '!A114</f>
        <v>691</v>
      </c>
      <c r="B107" s="73" t="str">
        <f>'FY10 IV A Allocations '!B114</f>
        <v>LONG COUNTY SCHOOL DISTRICT</v>
      </c>
      <c r="C107" s="70">
        <f>'FY10 IV A Allocations '!I114</f>
        <v>10917.21885510729</v>
      </c>
      <c r="D107" s="57">
        <f t="shared" si="3"/>
        <v>2089.323172043011</v>
      </c>
      <c r="E107" s="70">
        <f t="shared" si="4"/>
        <v>13006.5420271503</v>
      </c>
      <c r="F107" s="57">
        <f>'Final FY 09 IVA Allocations'!I114</f>
        <v>11331.364394613944</v>
      </c>
      <c r="G107" s="57">
        <f t="shared" si="5"/>
        <v>1675.1776325363571</v>
      </c>
      <c r="H107" s="56">
        <v>13970.683933759487</v>
      </c>
    </row>
    <row r="108" spans="1:8" ht="12.75">
      <c r="A108" s="72">
        <f>'FY10 IV A Allocations '!A115</f>
        <v>692</v>
      </c>
      <c r="B108" s="73" t="str">
        <f>'FY10 IV A Allocations '!B115</f>
        <v>LOWNDES COUNTY SCHOOL DISTRICT</v>
      </c>
      <c r="C108" s="70">
        <f>'FY10 IV A Allocations '!I115</f>
        <v>27945.40558630049</v>
      </c>
      <c r="D108" s="57">
        <f t="shared" si="3"/>
        <v>2089.323172043011</v>
      </c>
      <c r="E108" s="70">
        <f t="shared" si="4"/>
        <v>30034.728758343503</v>
      </c>
      <c r="F108" s="57">
        <f>'Final FY 09 IVA Allocations'!I115</f>
        <v>28127.709464410298</v>
      </c>
      <c r="G108" s="57">
        <f t="shared" si="5"/>
        <v>1907.0192939332046</v>
      </c>
      <c r="H108" s="56">
        <v>33441.58558235872</v>
      </c>
    </row>
    <row r="109" spans="1:8" ht="12.75">
      <c r="A109" s="72">
        <f>'FY10 IV A Allocations '!A116</f>
        <v>693</v>
      </c>
      <c r="B109" s="73" t="str">
        <f>'FY10 IV A Allocations '!B116</f>
        <v>LUMPKIN COUNTY SCHOOL DISTRICT</v>
      </c>
      <c r="C109" s="70">
        <f>'FY10 IV A Allocations '!I116</f>
        <v>12769.804277407791</v>
      </c>
      <c r="D109" s="57">
        <f t="shared" si="3"/>
        <v>2089.323172043011</v>
      </c>
      <c r="E109" s="70">
        <f t="shared" si="4"/>
        <v>14859.127449450802</v>
      </c>
      <c r="F109" s="57">
        <f>'Final FY 09 IVA Allocations'!I116</f>
        <v>13013.386409843504</v>
      </c>
      <c r="G109" s="57">
        <f t="shared" si="5"/>
        <v>1845.7410396072974</v>
      </c>
      <c r="H109" s="56">
        <v>15598.465484683124</v>
      </c>
    </row>
    <row r="110" spans="1:8" ht="12.75">
      <c r="A110" s="72">
        <f>'FY10 IV A Allocations '!A117</f>
        <v>694</v>
      </c>
      <c r="B110" s="73" t="str">
        <f>'FY10 IV A Allocations '!B117</f>
        <v>MACON COUNTY SCHOOL DISTRICT</v>
      </c>
      <c r="C110" s="70">
        <f>'FY10 IV A Allocations '!I117</f>
        <v>14516.736180611997</v>
      </c>
      <c r="D110" s="57">
        <f t="shared" si="3"/>
        <v>2089.323172043011</v>
      </c>
      <c r="E110" s="70">
        <f t="shared" si="4"/>
        <v>16606.059352655007</v>
      </c>
      <c r="F110" s="57">
        <f>'Final FY 09 IVA Allocations'!I117</f>
        <v>13887.744582852005</v>
      </c>
      <c r="G110" s="57">
        <f t="shared" si="5"/>
        <v>2718.3147698030025</v>
      </c>
      <c r="H110" s="56">
        <v>16635.492665646118</v>
      </c>
    </row>
    <row r="111" spans="1:8" ht="12.75">
      <c r="A111" s="72">
        <f>'FY10 IV A Allocations '!A118</f>
        <v>695</v>
      </c>
      <c r="B111" s="73" t="str">
        <f>'FY10 IV A Allocations '!B118</f>
        <v>MADISON COUNTY SCHOOL DISTRICT</v>
      </c>
      <c r="C111" s="70">
        <f>'FY10 IV A Allocations '!I118</f>
        <v>14737.810889787892</v>
      </c>
      <c r="D111" s="57">
        <f t="shared" si="3"/>
        <v>2089.323172043011</v>
      </c>
      <c r="E111" s="70">
        <f t="shared" si="4"/>
        <v>16827.134061830904</v>
      </c>
      <c r="F111" s="57">
        <f>'Final FY 09 IVA Allocations'!I118</f>
        <v>16014.167109429014</v>
      </c>
      <c r="G111" s="57">
        <f t="shared" si="5"/>
        <v>812.96695240189</v>
      </c>
      <c r="H111" s="56">
        <v>19384.715593635658</v>
      </c>
    </row>
    <row r="112" spans="1:8" ht="12.75">
      <c r="A112" s="72">
        <f>'FY10 IV A Allocations '!A119</f>
        <v>781</v>
      </c>
      <c r="B112" s="73" t="str">
        <f>'FY10 IV A Allocations '!B119</f>
        <v>MARIETTA CITY SCHOOL DISTRICT</v>
      </c>
      <c r="C112" s="70">
        <f>'FY10 IV A Allocations '!I119</f>
        <v>43631.17595918957</v>
      </c>
      <c r="D112" s="57">
        <f t="shared" si="3"/>
        <v>2089.323172043011</v>
      </c>
      <c r="E112" s="70">
        <f t="shared" si="4"/>
        <v>45720.49913123258</v>
      </c>
      <c r="F112" s="57">
        <f>'Final FY 09 IVA Allocations'!I119</f>
        <v>46601.601726805195</v>
      </c>
      <c r="G112" s="57">
        <f t="shared" si="5"/>
        <v>-881.1025955726145</v>
      </c>
      <c r="H112" s="56">
        <v>54857.38562990067</v>
      </c>
    </row>
    <row r="113" spans="1:8" ht="12.75">
      <c r="A113" s="72">
        <f>'FY10 IV A Allocations '!A120</f>
        <v>696</v>
      </c>
      <c r="B113" s="73" t="str">
        <f>'FY10 IV A Allocations '!B120</f>
        <v>MARION COUNTY SCHOOL DISTRICT</v>
      </c>
      <c r="C113" s="70">
        <f>'FY10 IV A Allocations '!I120</f>
        <v>6563.009173648925</v>
      </c>
      <c r="D113" s="57">
        <f t="shared" si="3"/>
        <v>2089.323172043011</v>
      </c>
      <c r="E113" s="70">
        <f t="shared" si="4"/>
        <v>8652.332345691935</v>
      </c>
      <c r="F113" s="57">
        <f>'Final FY 09 IVA Allocations'!I120</f>
        <v>6424.795063961622</v>
      </c>
      <c r="G113" s="57">
        <f t="shared" si="5"/>
        <v>2227.537281730313</v>
      </c>
      <c r="H113" s="56">
        <v>7762.408259554963</v>
      </c>
    </row>
    <row r="114" spans="1:8" ht="12.75">
      <c r="A114" s="72">
        <f>'FY10 IV A Allocations '!A121</f>
        <v>697</v>
      </c>
      <c r="B114" s="73" t="str">
        <f>'FY10 IV A Allocations '!B121</f>
        <v>MCDUFFIE COUNTY SCHOOL DISTRICT</v>
      </c>
      <c r="C114" s="70">
        <f>'FY10 IV A Allocations '!I121</f>
        <v>16719.876477960337</v>
      </c>
      <c r="D114" s="57">
        <f t="shared" si="3"/>
        <v>2089.323172043011</v>
      </c>
      <c r="E114" s="70">
        <f t="shared" si="4"/>
        <v>18809.19965000335</v>
      </c>
      <c r="F114" s="57">
        <f>'Final FY 09 IVA Allocations'!I121</f>
        <v>16834.18640584028</v>
      </c>
      <c r="G114" s="57">
        <f t="shared" si="5"/>
        <v>1975.0132441630703</v>
      </c>
      <c r="H114" s="56">
        <v>20903.723153886924</v>
      </c>
    </row>
    <row r="115" spans="1:8" ht="12.75">
      <c r="A115" s="72">
        <f>'FY10 IV A Allocations '!A122</f>
        <v>698</v>
      </c>
      <c r="B115" s="73" t="str">
        <f>'FY10 IV A Allocations '!B122</f>
        <v>MCINTOSH COUNTY SCHOOL DISTRICT</v>
      </c>
      <c r="C115" s="70">
        <f>'FY10 IV A Allocations '!I122</f>
        <v>9116.190214731543</v>
      </c>
      <c r="D115" s="57">
        <f t="shared" si="3"/>
        <v>2089.323172043011</v>
      </c>
      <c r="E115" s="70">
        <f t="shared" si="4"/>
        <v>11205.513386774554</v>
      </c>
      <c r="F115" s="57">
        <f>'Final FY 09 IVA Allocations'!I122</f>
        <v>9263.641381110678</v>
      </c>
      <c r="G115" s="57">
        <f t="shared" si="5"/>
        <v>1941.8720056638758</v>
      </c>
      <c r="H115" s="56">
        <v>11781.30772781153</v>
      </c>
    </row>
    <row r="116" spans="1:8" ht="12.75">
      <c r="A116" s="72">
        <f>'FY10 IV A Allocations '!A123</f>
        <v>699</v>
      </c>
      <c r="B116" s="73" t="str">
        <f>'FY10 IV A Allocations '!B123</f>
        <v>MERIWETHER COUNTY SCHOOL DISTRICT</v>
      </c>
      <c r="C116" s="70">
        <f>'FY10 IV A Allocations '!I123</f>
        <v>17766.77670997401</v>
      </c>
      <c r="D116" s="57">
        <f t="shared" si="3"/>
        <v>2089.323172043011</v>
      </c>
      <c r="E116" s="70">
        <f t="shared" si="4"/>
        <v>19856.09988201702</v>
      </c>
      <c r="F116" s="57">
        <f>'Final FY 09 IVA Allocations'!I123</f>
        <v>17980.747921133185</v>
      </c>
      <c r="G116" s="57">
        <f t="shared" si="5"/>
        <v>1875.351960883836</v>
      </c>
      <c r="H116" s="56">
        <v>22343.5145860072</v>
      </c>
    </row>
    <row r="117" spans="1:8" ht="12.75">
      <c r="A117" s="72">
        <f>'FY10 IV A Allocations '!A124</f>
        <v>700</v>
      </c>
      <c r="B117" s="73" t="str">
        <f>'FY10 IV A Allocations '!B124</f>
        <v>MILLER COUNTY SCHOOL DISTRICT</v>
      </c>
      <c r="C117" s="70">
        <f>'FY10 IV A Allocations '!I124</f>
        <v>4655.221730035418</v>
      </c>
      <c r="D117" s="57">
        <f t="shared" si="3"/>
        <v>2089.323172043011</v>
      </c>
      <c r="E117" s="70">
        <f t="shared" si="4"/>
        <v>6744.544902078429</v>
      </c>
      <c r="F117" s="57">
        <f>'Final FY 09 IVA Allocations'!I124</f>
        <v>4767.042613788568</v>
      </c>
      <c r="G117" s="57">
        <f t="shared" si="5"/>
        <v>1977.502288289861</v>
      </c>
      <c r="H117" s="56">
        <v>6021.7158817731015</v>
      </c>
    </row>
    <row r="118" spans="1:8" ht="12.75">
      <c r="A118" s="72">
        <f>'FY10 IV A Allocations '!A125</f>
        <v>701</v>
      </c>
      <c r="B118" s="73" t="str">
        <f>'FY10 IV A Allocations '!B125</f>
        <v>MITCHELL COUNTY SCHOOL DISTRICT</v>
      </c>
      <c r="C118" s="70">
        <f>'FY10 IV A Allocations '!I125</f>
        <v>16669.03560096895</v>
      </c>
      <c r="D118" s="57">
        <f t="shared" si="3"/>
        <v>2089.323172043011</v>
      </c>
      <c r="E118" s="70">
        <f t="shared" si="4"/>
        <v>18758.35877301196</v>
      </c>
      <c r="F118" s="57">
        <f>'Final FY 09 IVA Allocations'!I125</f>
        <v>16435.69916698928</v>
      </c>
      <c r="G118" s="57">
        <f t="shared" si="5"/>
        <v>2322.6596060226802</v>
      </c>
      <c r="H118" s="56">
        <v>20188.263087618936</v>
      </c>
    </row>
    <row r="119" spans="1:8" ht="12.75">
      <c r="A119" s="72">
        <f>'FY10 IV A Allocations '!A126</f>
        <v>702</v>
      </c>
      <c r="B119" s="73" t="str">
        <f>'FY10 IV A Allocations '!B126</f>
        <v>MONROE COUNTY SCHOOL DISTRICT</v>
      </c>
      <c r="C119" s="70">
        <f>'FY10 IV A Allocations '!I126</f>
        <v>11552.170074834168</v>
      </c>
      <c r="D119" s="57">
        <f t="shared" si="3"/>
        <v>2089.323172043011</v>
      </c>
      <c r="E119" s="70">
        <f t="shared" si="4"/>
        <v>13641.493246877179</v>
      </c>
      <c r="F119" s="57">
        <f>'Final FY 09 IVA Allocations'!I126</f>
        <v>12499.389059731573</v>
      </c>
      <c r="G119" s="57">
        <f t="shared" si="5"/>
        <v>1142.1041871456055</v>
      </c>
      <c r="H119" s="56">
        <v>15306.670070240893</v>
      </c>
    </row>
    <row r="120" spans="1:8" ht="12.75">
      <c r="A120" s="72">
        <f>'FY10 IV A Allocations '!A127</f>
        <v>703</v>
      </c>
      <c r="B120" s="73" t="str">
        <f>'FY10 IV A Allocations '!B127</f>
        <v>MONTGOMERY COUNTY SCHOOL DISTRICT</v>
      </c>
      <c r="C120" s="70">
        <f>'FY10 IV A Allocations '!I127</f>
        <v>6413.509500530767</v>
      </c>
      <c r="D120" s="57">
        <f t="shared" si="3"/>
        <v>2089.323172043011</v>
      </c>
      <c r="E120" s="70">
        <f t="shared" si="4"/>
        <v>8502.832672573777</v>
      </c>
      <c r="F120" s="57">
        <f>'Final FY 09 IVA Allocations'!I127</f>
        <v>6361.123466440846</v>
      </c>
      <c r="G120" s="57">
        <f t="shared" si="5"/>
        <v>2141.7092061329313</v>
      </c>
      <c r="H120" s="56">
        <v>7802.026471001991</v>
      </c>
    </row>
    <row r="121" spans="1:8" ht="12.75">
      <c r="A121" s="72">
        <f>'FY10 IV A Allocations '!A128</f>
        <v>704</v>
      </c>
      <c r="B121" s="73" t="str">
        <f>'FY10 IV A Allocations '!B128</f>
        <v>MORGAN COUNTY SCHOOL DISTRICT</v>
      </c>
      <c r="C121" s="70">
        <f>'FY10 IV A Allocations '!I128</f>
        <v>9426.626604389789</v>
      </c>
      <c r="D121" s="57">
        <f t="shared" si="3"/>
        <v>2089.323172043011</v>
      </c>
      <c r="E121" s="70">
        <f t="shared" si="4"/>
        <v>11515.949776432799</v>
      </c>
      <c r="F121" s="57">
        <f>'Final FY 09 IVA Allocations'!I128</f>
        <v>9715.114092211734</v>
      </c>
      <c r="G121" s="57">
        <f t="shared" si="5"/>
        <v>1800.835684221065</v>
      </c>
      <c r="H121" s="56">
        <v>11817.217041835775</v>
      </c>
    </row>
    <row r="122" spans="1:8" ht="12.75">
      <c r="A122" s="72">
        <f>'FY10 IV A Allocations '!A129</f>
        <v>705</v>
      </c>
      <c r="B122" s="73" t="str">
        <f>'FY10 IV A Allocations '!B129</f>
        <v>MURRAY COUNTY SCHOOL DISTRICT</v>
      </c>
      <c r="C122" s="70">
        <f>'FY10 IV A Allocations '!I129</f>
        <v>25089.613497152994</v>
      </c>
      <c r="D122" s="57">
        <f t="shared" si="3"/>
        <v>2089.323172043011</v>
      </c>
      <c r="E122" s="70">
        <f t="shared" si="4"/>
        <v>27178.936669196006</v>
      </c>
      <c r="F122" s="57">
        <f>'Final FY 09 IVA Allocations'!I129</f>
        <v>26351.2857686019</v>
      </c>
      <c r="G122" s="57">
        <f t="shared" si="5"/>
        <v>827.6509005941043</v>
      </c>
      <c r="H122" s="56">
        <v>31615.835761746384</v>
      </c>
    </row>
    <row r="123" spans="1:8" ht="12.75">
      <c r="A123" s="72">
        <f>'FY10 IV A Allocations '!A130</f>
        <v>706</v>
      </c>
      <c r="B123" s="73" t="str">
        <f>'FY10 IV A Allocations '!B130</f>
        <v>MUSCOGEE COUNTY SCHOOL DISTRICT</v>
      </c>
      <c r="C123" s="70">
        <f>'FY10 IV A Allocations '!I130</f>
        <v>146127.11477781963</v>
      </c>
      <c r="D123" s="57">
        <f t="shared" si="3"/>
        <v>2089.323172043011</v>
      </c>
      <c r="E123" s="70">
        <f t="shared" si="4"/>
        <v>148216.43794986265</v>
      </c>
      <c r="F123" s="57">
        <f>'Final FY 09 IVA Allocations'!I130</f>
        <v>146868.46075540208</v>
      </c>
      <c r="G123" s="57">
        <f t="shared" si="5"/>
        <v>1347.9771944605745</v>
      </c>
      <c r="H123" s="56">
        <v>177439.5670006427</v>
      </c>
    </row>
    <row r="124" spans="1:8" ht="12.75">
      <c r="A124" s="72">
        <f>'FY10 IV A Allocations '!A131</f>
        <v>707</v>
      </c>
      <c r="B124" s="73" t="str">
        <f>'FY10 IV A Allocations '!B131</f>
        <v>NEWTON COUNTY SCHOOL DISTRICT</v>
      </c>
      <c r="C124" s="70">
        <f>'FY10 IV A Allocations '!I131</f>
        <v>55371.02719262322</v>
      </c>
      <c r="D124" s="57">
        <f t="shared" si="3"/>
        <v>2089.323172043011</v>
      </c>
      <c r="E124" s="70">
        <f t="shared" si="4"/>
        <v>57460.350364666236</v>
      </c>
      <c r="F124" s="57">
        <f>'Final FY 09 IVA Allocations'!I131</f>
        <v>52401.00161902736</v>
      </c>
      <c r="G124" s="57">
        <f t="shared" si="5"/>
        <v>5059.348745638876</v>
      </c>
      <c r="H124" s="56">
        <v>60754.86469368804</v>
      </c>
    </row>
    <row r="125" spans="1:8" ht="12.75">
      <c r="A125" s="72">
        <f>'FY10 IV A Allocations '!A132</f>
        <v>708</v>
      </c>
      <c r="B125" s="73" t="str">
        <f>'FY10 IV A Allocations '!B132</f>
        <v>OCONEE COUNTY SCHOOL DISTRICT</v>
      </c>
      <c r="C125" s="70">
        <f>'FY10 IV A Allocations '!I132</f>
        <v>11629.396803896616</v>
      </c>
      <c r="D125" s="57">
        <f t="shared" si="3"/>
        <v>2089.323172043011</v>
      </c>
      <c r="E125" s="70">
        <f t="shared" si="4"/>
        <v>13718.719975939626</v>
      </c>
      <c r="F125" s="57">
        <f>'Final FY 09 IVA Allocations'!I132</f>
        <v>12740.44813592805</v>
      </c>
      <c r="G125" s="57">
        <f t="shared" si="5"/>
        <v>978.2718400115755</v>
      </c>
      <c r="H125" s="56">
        <v>15166.021448686633</v>
      </c>
    </row>
    <row r="126" spans="1:8" ht="12.75">
      <c r="A126" s="72">
        <f>'FY10 IV A Allocations '!A133</f>
        <v>709</v>
      </c>
      <c r="B126" s="73" t="str">
        <f>'FY10 IV A Allocations '!B133</f>
        <v>OGLETHORPE COUNTY SCHOOL DISTRICT</v>
      </c>
      <c r="C126" s="70">
        <f>'FY10 IV A Allocations '!I133</f>
        <v>7572.074588179424</v>
      </c>
      <c r="D126" s="57">
        <f t="shared" si="3"/>
        <v>2089.323172043011</v>
      </c>
      <c r="E126" s="70">
        <f t="shared" si="4"/>
        <v>9661.397760222435</v>
      </c>
      <c r="F126" s="57">
        <f>'Final FY 09 IVA Allocations'!I133</f>
        <v>7762.772585533716</v>
      </c>
      <c r="G126" s="57">
        <f t="shared" si="5"/>
        <v>1898.6251746887192</v>
      </c>
      <c r="H126" s="56">
        <v>9258.073436956704</v>
      </c>
    </row>
    <row r="127" spans="1:8" ht="12.75">
      <c r="A127" s="72">
        <f>'FY10 IV A Allocations '!A134</f>
        <v>710</v>
      </c>
      <c r="B127" s="73" t="str">
        <f>'FY10 IV A Allocations '!B134</f>
        <v>PAULDING COUNTY SCHOOL DISTRICT</v>
      </c>
      <c r="C127" s="70">
        <f>'FY10 IV A Allocations '!I134</f>
        <v>55465.259140409136</v>
      </c>
      <c r="D127" s="57">
        <f t="shared" si="3"/>
        <v>2089.323172043011</v>
      </c>
      <c r="E127" s="70">
        <f t="shared" si="4"/>
        <v>57554.58231245215</v>
      </c>
      <c r="F127" s="57">
        <f>'Final FY 09 IVA Allocations'!I134</f>
        <v>52496.99217013255</v>
      </c>
      <c r="G127" s="57">
        <f t="shared" si="5"/>
        <v>5057.590142319597</v>
      </c>
      <c r="H127" s="56">
        <v>61336.04432792424</v>
      </c>
    </row>
    <row r="128" spans="1:8" ht="12.75">
      <c r="A128" s="72">
        <f>'FY10 IV A Allocations '!A135</f>
        <v>711</v>
      </c>
      <c r="B128" s="73" t="str">
        <f>'FY10 IV A Allocations '!B135</f>
        <v>PEACH COUNTY SCHOOL DISTRICT</v>
      </c>
      <c r="C128" s="70">
        <f>'FY10 IV A Allocations '!I135</f>
        <v>17016.39243703936</v>
      </c>
      <c r="D128" s="57">
        <f t="shared" si="3"/>
        <v>2089.323172043011</v>
      </c>
      <c r="E128" s="70">
        <f t="shared" si="4"/>
        <v>19105.715609082374</v>
      </c>
      <c r="F128" s="57">
        <f>'Final FY 09 IVA Allocations'!I135</f>
        <v>18456.821452746346</v>
      </c>
      <c r="G128" s="57">
        <f t="shared" si="5"/>
        <v>648.8941563360277</v>
      </c>
      <c r="H128" s="56">
        <v>22355.717504215307</v>
      </c>
    </row>
    <row r="129" spans="1:8" ht="12.75">
      <c r="A129" s="72">
        <f>'FY10 IV A Allocations '!A136</f>
        <v>784</v>
      </c>
      <c r="B129" s="73" t="str">
        <f>'FY10 IV A Allocations '!B136</f>
        <v>PELHAM CITY SCHOOL DISTRICT</v>
      </c>
      <c r="C129" s="70">
        <f>'FY10 IV A Allocations '!I136</f>
        <v>5376.990889165576</v>
      </c>
      <c r="D129" s="57">
        <f t="shared" si="3"/>
        <v>2089.323172043011</v>
      </c>
      <c r="E129" s="70">
        <f t="shared" si="4"/>
        <v>7466.314061208586</v>
      </c>
      <c r="F129" s="57">
        <f>'Final FY 09 IVA Allocations'!I136</f>
        <v>5065.245598970937</v>
      </c>
      <c r="G129" s="57">
        <f t="shared" si="5"/>
        <v>2401.0684622376493</v>
      </c>
      <c r="H129" s="56">
        <v>6114.003036017829</v>
      </c>
    </row>
    <row r="130" spans="1:8" ht="12.75">
      <c r="A130" s="72">
        <f>'FY10 IV A Allocations '!A137</f>
        <v>712</v>
      </c>
      <c r="B130" s="73" t="str">
        <f>'FY10 IV A Allocations '!B137</f>
        <v>PICKENS COUNTY SCHOOL DISTRICT</v>
      </c>
      <c r="C130" s="70">
        <f>'FY10 IV A Allocations '!I137</f>
        <v>14617.703344706493</v>
      </c>
      <c r="D130" s="57">
        <f t="shared" si="3"/>
        <v>2089.323172043011</v>
      </c>
      <c r="E130" s="70">
        <f t="shared" si="4"/>
        <v>16707.026516749505</v>
      </c>
      <c r="F130" s="57">
        <f>'Final FY 09 IVA Allocations'!I137</f>
        <v>14476.558470794509</v>
      </c>
      <c r="G130" s="57">
        <f t="shared" si="5"/>
        <v>2230.4680459549963</v>
      </c>
      <c r="H130" s="56">
        <v>17391.335685034283</v>
      </c>
    </row>
    <row r="131" spans="1:8" ht="12.75">
      <c r="A131" s="72">
        <f>'FY10 IV A Allocations '!A138</f>
        <v>713</v>
      </c>
      <c r="B131" s="73" t="str">
        <f>'FY10 IV A Allocations '!B138</f>
        <v>PIERCE COUNTY SCHOOL DISTRICT</v>
      </c>
      <c r="C131" s="70">
        <f>'FY10 IV A Allocations '!I138</f>
        <v>12734.189625204339</v>
      </c>
      <c r="D131" s="57">
        <f t="shared" si="3"/>
        <v>2089.323172043011</v>
      </c>
      <c r="E131" s="70">
        <f t="shared" si="4"/>
        <v>14823.51279724735</v>
      </c>
      <c r="F131" s="57">
        <f>'Final FY 09 IVA Allocations'!I138</f>
        <v>12096.196271333996</v>
      </c>
      <c r="G131" s="57">
        <f t="shared" si="5"/>
        <v>2727.316525913353</v>
      </c>
      <c r="H131" s="56">
        <v>14923.026893227969</v>
      </c>
    </row>
    <row r="132" spans="1:8" ht="12.75">
      <c r="A132" s="72">
        <f>'FY10 IV A Allocations '!A139</f>
        <v>714</v>
      </c>
      <c r="B132" s="73" t="str">
        <f>'FY10 IV A Allocations '!B139</f>
        <v>PIKE COUNTY SCHOOL DISTRICT</v>
      </c>
      <c r="C132" s="70">
        <f>'FY10 IV A Allocations '!I139</f>
        <v>7808.448889847092</v>
      </c>
      <c r="D132" s="57">
        <f aca="true" t="shared" si="6" ref="D132:D189">D131</f>
        <v>2089.323172043011</v>
      </c>
      <c r="E132" s="70">
        <f aca="true" t="shared" si="7" ref="E132:E186">C132+D132</f>
        <v>9897.772061890102</v>
      </c>
      <c r="F132" s="57">
        <f>'Final FY 09 IVA Allocations'!I139</f>
        <v>8166.742228770634</v>
      </c>
      <c r="G132" s="57">
        <f aca="true" t="shared" si="8" ref="G132:G190">E132-F132</f>
        <v>1731.029833119468</v>
      </c>
      <c r="H132" s="56">
        <v>9978.946028389135</v>
      </c>
    </row>
    <row r="133" spans="1:8" ht="12.75">
      <c r="A133" s="72">
        <f>'FY10 IV A Allocations '!A140</f>
        <v>715</v>
      </c>
      <c r="B133" s="73" t="str">
        <f>'FY10 IV A Allocations '!B140</f>
        <v>POLK COUNTY SCHOOL DISTRICT</v>
      </c>
      <c r="C133" s="70">
        <f>'FY10 IV A Allocations '!I140</f>
        <v>26816.32682756649</v>
      </c>
      <c r="D133" s="57">
        <f t="shared" si="6"/>
        <v>2089.323172043011</v>
      </c>
      <c r="E133" s="70">
        <f t="shared" si="7"/>
        <v>28905.6499996095</v>
      </c>
      <c r="F133" s="57">
        <f>'Final FY 09 IVA Allocations'!I140</f>
        <v>28374.43550260336</v>
      </c>
      <c r="G133" s="57">
        <f t="shared" si="8"/>
        <v>531.2144970061418</v>
      </c>
      <c r="H133" s="56">
        <v>33890.37997287998</v>
      </c>
    </row>
    <row r="134" spans="1:8" ht="12.75">
      <c r="A134" s="72">
        <f>'FY10 IV A Allocations '!A141</f>
        <v>716</v>
      </c>
      <c r="B134" s="73" t="str">
        <f>'FY10 IV A Allocations '!B141</f>
        <v>PULASKI COUNTY SCHOOL DISTRICT</v>
      </c>
      <c r="C134" s="70">
        <f>'FY10 IV A Allocations '!I141</f>
        <v>5410.86499577535</v>
      </c>
      <c r="D134" s="57">
        <f t="shared" si="6"/>
        <v>2089.323172043011</v>
      </c>
      <c r="E134" s="70">
        <f t="shared" si="7"/>
        <v>7500.18816781836</v>
      </c>
      <c r="F134" s="57">
        <f>'Final FY 09 IVA Allocations'!I141</f>
        <v>5821.089582670302</v>
      </c>
      <c r="G134" s="57">
        <f t="shared" si="8"/>
        <v>1679.0985851480582</v>
      </c>
      <c r="H134" s="56">
        <v>7334.16556686405</v>
      </c>
    </row>
    <row r="135" spans="1:8" ht="12.75">
      <c r="A135" s="72">
        <f>'FY10 IV A Allocations '!A142</f>
        <v>717</v>
      </c>
      <c r="B135" s="73" t="str">
        <f>'FY10 IV A Allocations '!B142</f>
        <v>PUTNAM COUNTY SCHOOL DISTRICT</v>
      </c>
      <c r="C135" s="70">
        <f>'FY10 IV A Allocations '!I142</f>
        <v>11331.44301456803</v>
      </c>
      <c r="D135" s="57">
        <f t="shared" si="6"/>
        <v>2089.323172043011</v>
      </c>
      <c r="E135" s="70">
        <f t="shared" si="7"/>
        <v>13420.766186611041</v>
      </c>
      <c r="F135" s="57">
        <f>'Final FY 09 IVA Allocations'!I142</f>
        <v>11351.280600361293</v>
      </c>
      <c r="G135" s="57">
        <f t="shared" si="8"/>
        <v>2069.485586249748</v>
      </c>
      <c r="H135" s="56">
        <v>13641.43728102918</v>
      </c>
    </row>
    <row r="136" spans="1:8" ht="12.75">
      <c r="A136" s="72">
        <f>'FY10 IV A Allocations '!A143</f>
        <v>718</v>
      </c>
      <c r="B136" s="73" t="str">
        <f>'FY10 IV A Allocations '!B143</f>
        <v>QUITMAN COUNTY SCHOOL DISTRICT</v>
      </c>
      <c r="C136" s="70">
        <f>'FY10 IV A Allocations '!I143</f>
        <v>2359.721878721736</v>
      </c>
      <c r="D136" s="57">
        <f t="shared" si="6"/>
        <v>2089.323172043011</v>
      </c>
      <c r="E136" s="70">
        <f t="shared" si="7"/>
        <v>4449.045050764747</v>
      </c>
      <c r="F136" s="57">
        <f>'Final FY 09 IVA Allocations'!I143</f>
        <v>2314.400760762498</v>
      </c>
      <c r="G136" s="57">
        <f t="shared" si="8"/>
        <v>2134.6442900022494</v>
      </c>
      <c r="H136" s="56">
        <v>2808.2315420877117</v>
      </c>
    </row>
    <row r="137" spans="1:8" ht="12.75">
      <c r="A137" s="72">
        <f>'FY10 IV A Allocations '!A144</f>
        <v>719</v>
      </c>
      <c r="B137" s="73" t="str">
        <f>'FY10 IV A Allocations '!B144</f>
        <v>RABUN COUNTY SCHOOL DISTRICT</v>
      </c>
      <c r="C137" s="70">
        <f>'FY10 IV A Allocations '!I144</f>
        <v>7571.7416070556665</v>
      </c>
      <c r="D137" s="57">
        <f t="shared" si="6"/>
        <v>2089.323172043011</v>
      </c>
      <c r="E137" s="70">
        <f t="shared" si="7"/>
        <v>9661.064779098677</v>
      </c>
      <c r="F137" s="57">
        <f>'Final FY 09 IVA Allocations'!I144</f>
        <v>7885.3878629997835</v>
      </c>
      <c r="G137" s="57">
        <f t="shared" si="8"/>
        <v>1775.6769160988933</v>
      </c>
      <c r="H137" s="56">
        <v>9858.95436749895</v>
      </c>
    </row>
    <row r="138" spans="1:8" ht="12.75">
      <c r="A138" s="72">
        <f>'FY10 IV A Allocations '!A145</f>
        <v>720</v>
      </c>
      <c r="B138" s="73" t="str">
        <f>'FY10 IV A Allocations '!B145</f>
        <v>RANDOLPH COUNTY SCHOOL DISTRICT</v>
      </c>
      <c r="C138" s="70">
        <f>'FY10 IV A Allocations '!I145</f>
        <v>7954.088629687827</v>
      </c>
      <c r="D138" s="57">
        <f t="shared" si="6"/>
        <v>2089.323172043011</v>
      </c>
      <c r="E138" s="70">
        <f t="shared" si="7"/>
        <v>10043.411801730837</v>
      </c>
      <c r="F138" s="57">
        <f>'Final FY 09 IVA Allocations'!I145</f>
        <v>8204.537073400617</v>
      </c>
      <c r="G138" s="57">
        <f t="shared" si="8"/>
        <v>1838.87472833022</v>
      </c>
      <c r="H138" s="56">
        <v>10091.076234590924</v>
      </c>
    </row>
    <row r="139" spans="1:8" ht="12.75">
      <c r="A139" s="72">
        <f>'FY10 IV A Allocations '!A146</f>
        <v>721</v>
      </c>
      <c r="B139" s="73" t="str">
        <f>'FY10 IV A Allocations '!B146</f>
        <v>RICHMOND COUNTY SCHOOL DISTRICT</v>
      </c>
      <c r="C139" s="70">
        <f>'FY10 IV A Allocations '!I146</f>
        <v>195124.55221082273</v>
      </c>
      <c r="D139" s="57">
        <f t="shared" si="6"/>
        <v>2089.323172043011</v>
      </c>
      <c r="E139" s="70">
        <f t="shared" si="7"/>
        <v>197213.87538286575</v>
      </c>
      <c r="F139" s="57">
        <f>'Final FY 09 IVA Allocations'!I146</f>
        <v>175869.18727572542</v>
      </c>
      <c r="G139" s="57">
        <f t="shared" si="8"/>
        <v>21344.688107140333</v>
      </c>
      <c r="H139" s="56">
        <v>209697.829326716</v>
      </c>
    </row>
    <row r="140" spans="1:8" ht="12.75">
      <c r="A140" s="72">
        <f>'FY10 IV A Allocations '!A147</f>
        <v>722</v>
      </c>
      <c r="B140" s="73" t="str">
        <f>'FY10 IV A Allocations '!B147</f>
        <v>ROCKDALE COUNTY SCHOOL DISTRICT</v>
      </c>
      <c r="C140" s="70">
        <f>'FY10 IV A Allocations '!I147</f>
        <v>43500.93588046377</v>
      </c>
      <c r="D140" s="57">
        <f t="shared" si="6"/>
        <v>2089.323172043011</v>
      </c>
      <c r="E140" s="70">
        <f t="shared" si="7"/>
        <v>45590.25905250678</v>
      </c>
      <c r="F140" s="57">
        <f>'Final FY 09 IVA Allocations'!I147</f>
        <v>45333.616101567975</v>
      </c>
      <c r="G140" s="57">
        <f t="shared" si="8"/>
        <v>256.64295093880355</v>
      </c>
      <c r="H140" s="56">
        <v>49071.60995385656</v>
      </c>
    </row>
    <row r="141" spans="1:8" ht="12.75">
      <c r="A141" s="72">
        <f>'FY10 IV A Allocations '!A148</f>
        <v>785</v>
      </c>
      <c r="B141" s="73" t="str">
        <f>'FY10 IV A Allocations '!B148</f>
        <v>ROME CITY SCHOOL DISTRICT</v>
      </c>
      <c r="C141" s="70">
        <f>'FY10 IV A Allocations '!I148</f>
        <v>35033.11677063249</v>
      </c>
      <c r="D141" s="57">
        <f t="shared" si="6"/>
        <v>2089.323172043011</v>
      </c>
      <c r="E141" s="70">
        <f t="shared" si="7"/>
        <v>37122.439942675504</v>
      </c>
      <c r="F141" s="57">
        <f>'Final FY 09 IVA Allocations'!I148</f>
        <v>31356.243473497103</v>
      </c>
      <c r="G141" s="57">
        <f t="shared" si="8"/>
        <v>5766.1964691784015</v>
      </c>
      <c r="H141" s="56">
        <v>37911.66632590069</v>
      </c>
    </row>
    <row r="142" spans="1:8" ht="12.75">
      <c r="A142" s="72">
        <f>'FY10 IV A Allocations '!A149</f>
        <v>723</v>
      </c>
      <c r="B142" s="73" t="str">
        <f>'FY10 IV A Allocations '!B149</f>
        <v>SCHLEY COUNTY SCHOOL DISTRICT</v>
      </c>
      <c r="C142" s="70">
        <f>'FY10 IV A Allocations '!I149</f>
        <v>2894.6378288357573</v>
      </c>
      <c r="D142" s="57">
        <f t="shared" si="6"/>
        <v>2089.323172043011</v>
      </c>
      <c r="E142" s="70">
        <f t="shared" si="7"/>
        <v>4983.961000878768</v>
      </c>
      <c r="F142" s="57">
        <f>'Final FY 09 IVA Allocations'!I149</f>
        <v>3151.57868803237</v>
      </c>
      <c r="G142" s="57">
        <f t="shared" si="8"/>
        <v>1832.3823128463978</v>
      </c>
      <c r="H142" s="56">
        <v>3971.278172491946</v>
      </c>
    </row>
    <row r="143" spans="1:8" ht="12.75">
      <c r="A143" s="72">
        <f>'FY10 IV A Allocations '!A150</f>
        <v>724</v>
      </c>
      <c r="B143" s="73" t="str">
        <f>'FY10 IV A Allocations '!B150</f>
        <v>SCREVEN COUNTY SCHOOL DISTRICT</v>
      </c>
      <c r="C143" s="70">
        <f>'FY10 IV A Allocations '!I150</f>
        <v>11900.209842245868</v>
      </c>
      <c r="D143" s="57">
        <f t="shared" si="6"/>
        <v>2089.323172043011</v>
      </c>
      <c r="E143" s="70">
        <f t="shared" si="7"/>
        <v>13989.533014288878</v>
      </c>
      <c r="F143" s="57">
        <f>'Final FY 09 IVA Allocations'!I150</f>
        <v>12473.032857087244</v>
      </c>
      <c r="G143" s="57">
        <f t="shared" si="8"/>
        <v>1516.5001572016336</v>
      </c>
      <c r="H143" s="56">
        <v>15146.121990143109</v>
      </c>
    </row>
    <row r="144" spans="1:8" ht="12.75">
      <c r="A144" s="72">
        <f>'FY10 IV A Allocations '!A151</f>
        <v>725</v>
      </c>
      <c r="B144" s="73" t="str">
        <f>'FY10 IV A Allocations '!B151</f>
        <v>SEMINOLE COUNTY SCHOOL DISTRICT</v>
      </c>
      <c r="C144" s="70">
        <f>'FY10 IV A Allocations '!I151</f>
        <v>9101.89476026396</v>
      </c>
      <c r="D144" s="57">
        <f t="shared" si="6"/>
        <v>2089.323172043011</v>
      </c>
      <c r="E144" s="70">
        <f t="shared" si="7"/>
        <v>11191.21793230697</v>
      </c>
      <c r="F144" s="57">
        <f>'Final FY 09 IVA Allocations'!I151</f>
        <v>9819.786477401136</v>
      </c>
      <c r="G144" s="57">
        <f t="shared" si="8"/>
        <v>1371.4314549058345</v>
      </c>
      <c r="H144" s="56">
        <v>11993.81767826381</v>
      </c>
    </row>
    <row r="145" spans="1:8" ht="12.75">
      <c r="A145" s="72">
        <f>'FY10 IV A Allocations '!A152</f>
        <v>786</v>
      </c>
      <c r="B145" s="73" t="str">
        <f>'FY10 IV A Allocations '!B152</f>
        <v>SOCIAL CIRCLE CITY SCHOOL DISTRICT</v>
      </c>
      <c r="C145" s="70">
        <f>'FY10 IV A Allocations '!I152</f>
        <v>3361.845116040404</v>
      </c>
      <c r="D145" s="57">
        <f t="shared" si="6"/>
        <v>2089.323172043011</v>
      </c>
      <c r="E145" s="70">
        <f t="shared" si="7"/>
        <v>5451.168288083414</v>
      </c>
      <c r="F145" s="57">
        <f>'Final FY 09 IVA Allocations'!I152</f>
        <v>3310.216218746396</v>
      </c>
      <c r="G145" s="57">
        <f t="shared" si="8"/>
        <v>2140.952069337018</v>
      </c>
      <c r="H145" s="56">
        <v>3747.8391736125877</v>
      </c>
    </row>
    <row r="146" spans="1:8" ht="12.75">
      <c r="A146" s="72">
        <f>'FY10 IV A Allocations '!A153</f>
        <v>727</v>
      </c>
      <c r="B146" s="73" t="str">
        <f>'FY10 IV A Allocations '!B153</f>
        <v>STEPHENS COUNTY SCHOOL DISTRICT</v>
      </c>
      <c r="C146" s="70">
        <f>'FY10 IV A Allocations '!I153</f>
        <v>14515.482493549753</v>
      </c>
      <c r="D146" s="57">
        <f t="shared" si="6"/>
        <v>2089.323172043011</v>
      </c>
      <c r="E146" s="70">
        <f t="shared" si="7"/>
        <v>16604.805665592765</v>
      </c>
      <c r="F146" s="57">
        <f>'Final FY 09 IVA Allocations'!I153</f>
        <v>15234.189271780964</v>
      </c>
      <c r="G146" s="57">
        <f t="shared" si="8"/>
        <v>1370.6163938118007</v>
      </c>
      <c r="H146" s="56">
        <v>19158.71002959633</v>
      </c>
    </row>
    <row r="147" spans="1:8" ht="12.75">
      <c r="A147" s="72">
        <f>'FY10 IV A Allocations '!A154</f>
        <v>728</v>
      </c>
      <c r="B147" s="73" t="str">
        <f>'FY10 IV A Allocations '!B154</f>
        <v>STEWART COUNTY SCHOOL DISTRICT</v>
      </c>
      <c r="C147" s="70">
        <f>'FY10 IV A Allocations '!I154</f>
        <v>4522.601006904188</v>
      </c>
      <c r="D147" s="57">
        <f t="shared" si="6"/>
        <v>2089.323172043011</v>
      </c>
      <c r="E147" s="70">
        <f t="shared" si="7"/>
        <v>6611.924178947198</v>
      </c>
      <c r="F147" s="57">
        <f>'Final FY 09 IVA Allocations'!I154</f>
        <v>4349.008695089295</v>
      </c>
      <c r="G147" s="57">
        <f t="shared" si="8"/>
        <v>2262.9154838579034</v>
      </c>
      <c r="H147" s="56">
        <v>5244.321915605388</v>
      </c>
    </row>
    <row r="148" spans="1:8" ht="12.75">
      <c r="A148" s="72">
        <f>'FY10 IV A Allocations '!A155</f>
        <v>729</v>
      </c>
      <c r="B148" s="73" t="str">
        <f>'FY10 IV A Allocations '!B155</f>
        <v>SUMTER COUNTY SCHOOL DISTRICT</v>
      </c>
      <c r="C148" s="70">
        <f>'FY10 IV A Allocations '!I155</f>
        <v>36337.85110698285</v>
      </c>
      <c r="D148" s="57">
        <f t="shared" si="6"/>
        <v>2089.323172043011</v>
      </c>
      <c r="E148" s="70">
        <f t="shared" si="7"/>
        <v>38427.174279025865</v>
      </c>
      <c r="F148" s="57">
        <f>'Final FY 09 IVA Allocations'!I155</f>
        <v>31122.359632216612</v>
      </c>
      <c r="G148" s="57">
        <f t="shared" si="8"/>
        <v>7304.814646809253</v>
      </c>
      <c r="H148" s="56">
        <v>37429.09277961364</v>
      </c>
    </row>
    <row r="149" spans="1:8" ht="12.75">
      <c r="A149" s="72">
        <f>'FY10 IV A Allocations '!A156</f>
        <v>730</v>
      </c>
      <c r="B149" s="73" t="str">
        <f>'FY10 IV A Allocations '!B156</f>
        <v>TALBOT COUNTY SCHOOL DISTRICT</v>
      </c>
      <c r="C149" s="70">
        <f>'FY10 IV A Allocations '!I156</f>
        <v>5004.971812437546</v>
      </c>
      <c r="D149" s="57">
        <f t="shared" si="6"/>
        <v>2089.323172043011</v>
      </c>
      <c r="E149" s="70">
        <f t="shared" si="7"/>
        <v>7094.294984480557</v>
      </c>
      <c r="F149" s="57">
        <f>'Final FY 09 IVA Allocations'!I156</f>
        <v>5055.249956619247</v>
      </c>
      <c r="G149" s="57">
        <f t="shared" si="8"/>
        <v>2039.0450278613098</v>
      </c>
      <c r="H149" s="56">
        <v>6319.776298077799</v>
      </c>
    </row>
    <row r="150" spans="1:8" ht="12.75">
      <c r="A150" s="72">
        <f>'FY10 IV A Allocations '!A157</f>
        <v>731</v>
      </c>
      <c r="B150" s="73" t="str">
        <f>'FY10 IV A Allocations '!B157</f>
        <v>TALIAFERRO COUNTY SCHOOL DISTRICT</v>
      </c>
      <c r="C150" s="70">
        <f>'FY10 IV A Allocations '!I157</f>
        <v>1724.2534921379029</v>
      </c>
      <c r="D150" s="57">
        <f t="shared" si="6"/>
        <v>2089.323172043011</v>
      </c>
      <c r="E150" s="70">
        <f t="shared" si="7"/>
        <v>3813.5766641809137</v>
      </c>
      <c r="F150" s="57">
        <f>'Final FY 09 IVA Allocations'!I157</f>
        <v>1764.6720493892417</v>
      </c>
      <c r="G150" s="57">
        <f t="shared" si="8"/>
        <v>2048.904614791672</v>
      </c>
      <c r="H150" s="56">
        <v>2132.338294268163</v>
      </c>
    </row>
    <row r="151" spans="1:8" ht="12.75">
      <c r="A151" s="72">
        <f>'FY10 IV A Allocations '!A158</f>
        <v>732</v>
      </c>
      <c r="B151" s="73" t="str">
        <f>'FY10 IV A Allocations '!B158</f>
        <v>TATTNALL COUNTY SCHOOL DISTRICT</v>
      </c>
      <c r="C151" s="70">
        <f>'FY10 IV A Allocations '!I158</f>
        <v>16788.131393027117</v>
      </c>
      <c r="D151" s="57">
        <f t="shared" si="6"/>
        <v>2089.323172043011</v>
      </c>
      <c r="E151" s="70">
        <f t="shared" si="7"/>
        <v>18877.45456507013</v>
      </c>
      <c r="F151" s="57">
        <f>'Final FY 09 IVA Allocations'!I158</f>
        <v>16857.894291270935</v>
      </c>
      <c r="G151" s="57">
        <f t="shared" si="8"/>
        <v>2019.560273799194</v>
      </c>
      <c r="H151" s="56">
        <v>21120.740446537224</v>
      </c>
    </row>
    <row r="152" spans="1:8" ht="12.75">
      <c r="A152" s="72">
        <f>'FY10 IV A Allocations '!A159</f>
        <v>733</v>
      </c>
      <c r="B152" s="73" t="str">
        <f>'FY10 IV A Allocations '!B159</f>
        <v>TAYLOR COUNTY SCHOOL DISTRICT</v>
      </c>
      <c r="C152" s="70">
        <f>'FY10 IV A Allocations '!I159</f>
        <v>8678.602937802541</v>
      </c>
      <c r="D152" s="57">
        <f t="shared" si="6"/>
        <v>2089.323172043011</v>
      </c>
      <c r="E152" s="70">
        <f t="shared" si="7"/>
        <v>10767.926109845552</v>
      </c>
      <c r="F152" s="57">
        <f>'Final FY 09 IVA Allocations'!I159</f>
        <v>7716.882325123485</v>
      </c>
      <c r="G152" s="57">
        <f t="shared" si="8"/>
        <v>3051.0437847220664</v>
      </c>
      <c r="H152" s="56">
        <v>9506.870254869118</v>
      </c>
    </row>
    <row r="153" spans="1:8" ht="12.75">
      <c r="A153" s="72">
        <f>'FY10 IV A Allocations '!A160</f>
        <v>734</v>
      </c>
      <c r="B153" s="73" t="str">
        <f>'FY10 IV A Allocations '!B160</f>
        <v>TELFAIR COUNTY SCHOOL DISTRICT</v>
      </c>
      <c r="C153" s="70">
        <f>'FY10 IV A Allocations '!I160</f>
        <v>8652.39381015466</v>
      </c>
      <c r="D153" s="57">
        <f t="shared" si="6"/>
        <v>2089.323172043011</v>
      </c>
      <c r="E153" s="70">
        <f t="shared" si="7"/>
        <v>10741.71698219767</v>
      </c>
      <c r="F153" s="57">
        <f>'Final FY 09 IVA Allocations'!I160</f>
        <v>8902.486645497622</v>
      </c>
      <c r="G153" s="57">
        <f t="shared" si="8"/>
        <v>1839.2303367000477</v>
      </c>
      <c r="H153" s="56">
        <v>11420.258258903046</v>
      </c>
    </row>
    <row r="154" spans="1:8" ht="12.75">
      <c r="A154" s="72">
        <f>'FY10 IV A Allocations '!A161</f>
        <v>735</v>
      </c>
      <c r="B154" s="73" t="str">
        <f>'FY10 IV A Allocations '!B161</f>
        <v>TERRELL COUNTY SCHOOL DISTRICT</v>
      </c>
      <c r="C154" s="70">
        <f>'FY10 IV A Allocations '!I161</f>
        <v>11233.096799125375</v>
      </c>
      <c r="D154" s="57">
        <f t="shared" si="6"/>
        <v>2089.323172043011</v>
      </c>
      <c r="E154" s="70">
        <f t="shared" si="7"/>
        <v>13322.419971168385</v>
      </c>
      <c r="F154" s="57">
        <f>'Final FY 09 IVA Allocations'!I161</f>
        <v>11791.554384751986</v>
      </c>
      <c r="G154" s="57">
        <f t="shared" si="8"/>
        <v>1530.8655864163993</v>
      </c>
      <c r="H154" s="56">
        <v>14470.958153742078</v>
      </c>
    </row>
    <row r="155" spans="1:8" ht="12.75">
      <c r="A155" s="72">
        <f>'FY10 IV A Allocations '!A162</f>
        <v>736</v>
      </c>
      <c r="B155" s="73" t="str">
        <f>'FY10 IV A Allocations '!B162</f>
        <v>THOMAS COUNTY SCHOOL DISTRICT</v>
      </c>
      <c r="C155" s="70">
        <f>'FY10 IV A Allocations '!I162</f>
        <v>16801.419367074817</v>
      </c>
      <c r="D155" s="57">
        <f t="shared" si="6"/>
        <v>2089.323172043011</v>
      </c>
      <c r="E155" s="70">
        <f t="shared" si="7"/>
        <v>18890.74253911783</v>
      </c>
      <c r="F155" s="57">
        <f>'Final FY 09 IVA Allocations'!I162</f>
        <v>17704.06680779707</v>
      </c>
      <c r="G155" s="57">
        <f t="shared" si="8"/>
        <v>1186.67573132076</v>
      </c>
      <c r="H155" s="56">
        <v>21829.606650662394</v>
      </c>
    </row>
    <row r="156" spans="1:8" ht="12.75">
      <c r="A156" s="72">
        <f>'FY10 IV A Allocations '!A163</f>
        <v>745</v>
      </c>
      <c r="B156" s="73" t="str">
        <f>'FY10 IV A Allocations '!B163</f>
        <v>THOMASTON-UPSON COUNTY SCHOOL DISTRICT</v>
      </c>
      <c r="C156" s="70">
        <f>'FY10 IV A Allocations '!I163</f>
        <v>18926.226733995034</v>
      </c>
      <c r="D156" s="57">
        <f t="shared" si="6"/>
        <v>2089.323172043011</v>
      </c>
      <c r="E156" s="70">
        <f t="shared" si="7"/>
        <v>21015.549906038046</v>
      </c>
      <c r="F156" s="57">
        <f>'Final FY 09 IVA Allocations'!I163</f>
        <v>19998.816786494248</v>
      </c>
      <c r="G156" s="57">
        <f t="shared" si="8"/>
        <v>1016.7331195437982</v>
      </c>
      <c r="H156" s="56">
        <v>24714.42924609561</v>
      </c>
    </row>
    <row r="157" spans="1:8" ht="12.75">
      <c r="A157" s="72">
        <f>'FY10 IV A Allocations '!A164</f>
        <v>789</v>
      </c>
      <c r="B157" s="73" t="str">
        <f>'FY10 IV A Allocations '!B164</f>
        <v>THOMASVILLE CITY SCHOOL DISTRICT</v>
      </c>
      <c r="C157" s="70">
        <f>'FY10 IV A Allocations '!I164</f>
        <v>13477.330661868233</v>
      </c>
      <c r="D157" s="57">
        <f t="shared" si="6"/>
        <v>2089.323172043011</v>
      </c>
      <c r="E157" s="70">
        <f t="shared" si="7"/>
        <v>15566.653833911243</v>
      </c>
      <c r="F157" s="57">
        <f>'Final FY 09 IVA Allocations'!I164</f>
        <v>14013.98176386479</v>
      </c>
      <c r="G157" s="57">
        <f t="shared" si="8"/>
        <v>1552.6720700464539</v>
      </c>
      <c r="H157" s="56">
        <v>17459.92777453612</v>
      </c>
    </row>
    <row r="158" spans="1:8" ht="12.75">
      <c r="A158" s="72">
        <f>'FY10 IV A Allocations '!A165</f>
        <v>737</v>
      </c>
      <c r="B158" s="73" t="str">
        <f>'FY10 IV A Allocations '!B165</f>
        <v>TIFT COUNTY SCHOOL DISTRICT</v>
      </c>
      <c r="C158" s="70">
        <f>'FY10 IV A Allocations '!I165</f>
        <v>33406.0219711727</v>
      </c>
      <c r="D158" s="57">
        <f t="shared" si="6"/>
        <v>2089.323172043011</v>
      </c>
      <c r="E158" s="70">
        <f t="shared" si="7"/>
        <v>35495.34514321571</v>
      </c>
      <c r="F158" s="57">
        <f>'Final FY 09 IVA Allocations'!I165</f>
        <v>32662.70207282615</v>
      </c>
      <c r="G158" s="57">
        <f t="shared" si="8"/>
        <v>2832.6430703895603</v>
      </c>
      <c r="H158" s="56">
        <v>39145.164843117826</v>
      </c>
    </row>
    <row r="159" spans="1:8" ht="12.75">
      <c r="A159" s="72">
        <f>'FY10 IV A Allocations '!A166</f>
        <v>738</v>
      </c>
      <c r="B159" s="73" t="str">
        <f>'FY10 IV A Allocations '!B166</f>
        <v>TOOMBS COUNTY SCHOOL DISTRICT</v>
      </c>
      <c r="C159" s="70">
        <f>'FY10 IV A Allocations '!I166</f>
        <v>17761.493958542975</v>
      </c>
      <c r="D159" s="57">
        <f t="shared" si="6"/>
        <v>2089.323172043011</v>
      </c>
      <c r="E159" s="70">
        <f t="shared" si="7"/>
        <v>19850.817130585987</v>
      </c>
      <c r="F159" s="57">
        <f>'Final FY 09 IVA Allocations'!I166</f>
        <v>17890.207951024953</v>
      </c>
      <c r="G159" s="57">
        <f t="shared" si="8"/>
        <v>1960.6091795610337</v>
      </c>
      <c r="H159" s="56">
        <v>21955.87534756541</v>
      </c>
    </row>
    <row r="160" spans="1:8" ht="12.75">
      <c r="A160" s="72">
        <f>'FY10 IV A Allocations '!A167</f>
        <v>739</v>
      </c>
      <c r="B160" s="73" t="str">
        <f>'FY10 IV A Allocations '!B167</f>
        <v>TOWNS COUNTY SCHOOL DISTRICT</v>
      </c>
      <c r="C160" s="70">
        <f>'FY10 IV A Allocations '!I167</f>
        <v>4205.4369858482205</v>
      </c>
      <c r="D160" s="57">
        <f t="shared" si="6"/>
        <v>2089.323172043011</v>
      </c>
      <c r="E160" s="70">
        <f t="shared" si="7"/>
        <v>6294.760157891231</v>
      </c>
      <c r="F160" s="57">
        <f>'Final FY 09 IVA Allocations'!I167</f>
        <v>4134.942277052147</v>
      </c>
      <c r="G160" s="57">
        <f t="shared" si="8"/>
        <v>2159.817880839084</v>
      </c>
      <c r="H160" s="56">
        <v>5253.450032571636</v>
      </c>
    </row>
    <row r="161" spans="1:8" ht="12.75">
      <c r="A161" s="72">
        <f>'FY10 IV A Allocations '!A168</f>
        <v>740</v>
      </c>
      <c r="B161" s="73" t="str">
        <f>'FY10 IV A Allocations '!B168</f>
        <v>TREUTLEN COUNTY SCHOOL DISTRICT</v>
      </c>
      <c r="C161" s="70">
        <f>'FY10 IV A Allocations '!I168</f>
        <v>5980.464432232847</v>
      </c>
      <c r="D161" s="57">
        <f t="shared" si="6"/>
        <v>2089.323172043011</v>
      </c>
      <c r="E161" s="70">
        <f t="shared" si="7"/>
        <v>8069.787604275858</v>
      </c>
      <c r="F161" s="57">
        <f>'Final FY 09 IVA Allocations'!I168</f>
        <v>5733.410917154858</v>
      </c>
      <c r="G161" s="57">
        <f t="shared" si="8"/>
        <v>2336.376687121</v>
      </c>
      <c r="H161" s="56">
        <v>7330.247140064712</v>
      </c>
    </row>
    <row r="162" spans="1:8" ht="12.75">
      <c r="A162" s="72">
        <f>'FY10 IV A Allocations '!A169</f>
        <v>791</v>
      </c>
      <c r="B162" s="73" t="str">
        <f>'FY10 IV A Allocations '!B169</f>
        <v>TRION CITY SCHOOL DISTRICT</v>
      </c>
      <c r="C162" s="70">
        <f>'FY10 IV A Allocations '!I169</f>
        <v>795.8674685443771</v>
      </c>
      <c r="D162" s="57">
        <f t="shared" si="6"/>
        <v>2089.323172043011</v>
      </c>
      <c r="E162" s="70">
        <f t="shared" si="7"/>
        <v>2885.190640587388</v>
      </c>
      <c r="F162" s="57">
        <f>'Final FY 09 IVA Allocations'!I169</f>
        <v>681.7744346126998</v>
      </c>
      <c r="G162" s="57">
        <f t="shared" si="8"/>
        <v>2203.416205974688</v>
      </c>
      <c r="H162" s="56">
        <v>834.0680961717405</v>
      </c>
    </row>
    <row r="163" spans="1:8" ht="12.75">
      <c r="A163" s="72">
        <f>'FY10 IV A Allocations '!A170</f>
        <v>741</v>
      </c>
      <c r="B163" s="73" t="str">
        <f>'FY10 IV A Allocations '!B170</f>
        <v>TROUP COUNTY SCHOOL DISTRICT</v>
      </c>
      <c r="C163" s="70">
        <f>'FY10 IV A Allocations '!I170</f>
        <v>44029.81633680388</v>
      </c>
      <c r="D163" s="57">
        <f t="shared" si="6"/>
        <v>2089.323172043011</v>
      </c>
      <c r="E163" s="70">
        <f t="shared" si="7"/>
        <v>46119.13950884689</v>
      </c>
      <c r="F163" s="57">
        <f>'Final FY 09 IVA Allocations'!I170</f>
        <v>45595.49671637497</v>
      </c>
      <c r="G163" s="57">
        <f t="shared" si="8"/>
        <v>523.6427924719246</v>
      </c>
      <c r="H163" s="56">
        <v>54495.49384150811</v>
      </c>
    </row>
    <row r="164" spans="1:8" ht="12.75">
      <c r="A164" s="72">
        <f>'FY10 IV A Allocations '!A171</f>
        <v>742</v>
      </c>
      <c r="B164" s="73" t="str">
        <f>'FY10 IV A Allocations '!B171</f>
        <v>TURNER COUNTY SCHOOL DISTRICT</v>
      </c>
      <c r="C164" s="70">
        <f>'FY10 IV A Allocations '!I171</f>
        <v>11334.265287526268</v>
      </c>
      <c r="D164" s="57">
        <f t="shared" si="6"/>
        <v>2089.323172043011</v>
      </c>
      <c r="E164" s="70">
        <f t="shared" si="7"/>
        <v>13423.588459569279</v>
      </c>
      <c r="F164" s="57">
        <f>'Final FY 09 IVA Allocations'!I171</f>
        <v>11098.76980541608</v>
      </c>
      <c r="G164" s="57">
        <f t="shared" si="8"/>
        <v>2324.8186541531995</v>
      </c>
      <c r="H164" s="56">
        <v>13616.369024347117</v>
      </c>
    </row>
    <row r="165" spans="1:8" ht="12.75">
      <c r="A165" s="72">
        <f>'FY10 IV A Allocations '!A172</f>
        <v>743</v>
      </c>
      <c r="B165" s="73" t="str">
        <f>'FY10 IV A Allocations '!B172</f>
        <v>TWIGGS COUNTY SCHOOL DISTRICT</v>
      </c>
      <c r="C165" s="70">
        <f>'FY10 IV A Allocations '!I172</f>
        <v>7423.982828929369</v>
      </c>
      <c r="D165" s="57">
        <f t="shared" si="6"/>
        <v>2089.323172043011</v>
      </c>
      <c r="E165" s="70">
        <f t="shared" si="7"/>
        <v>9513.30600097238</v>
      </c>
      <c r="F165" s="57">
        <f>'Final FY 09 IVA Allocations'!I172</f>
        <v>7658.90718334251</v>
      </c>
      <c r="G165" s="57">
        <f t="shared" si="8"/>
        <v>1854.3988176298699</v>
      </c>
      <c r="H165" s="56">
        <v>9496.958132903152</v>
      </c>
    </row>
    <row r="166" spans="1:8" ht="12.75">
      <c r="A166" s="72">
        <f>'FY10 IV A Allocations '!A173</f>
        <v>744</v>
      </c>
      <c r="B166" s="73" t="str">
        <f>'FY10 IV A Allocations '!B173</f>
        <v>UNION COUNTY SCHOOL DISTRICT</v>
      </c>
      <c r="C166" s="70">
        <f>'FY10 IV A Allocations '!I173</f>
        <v>9080.91676902279</v>
      </c>
      <c r="D166" s="57">
        <f t="shared" si="6"/>
        <v>2089.323172043011</v>
      </c>
      <c r="E166" s="70">
        <f t="shared" si="7"/>
        <v>11170.2399410658</v>
      </c>
      <c r="F166" s="57">
        <f>'Final FY 09 IVA Allocations'!I173</f>
        <v>9427.019716706274</v>
      </c>
      <c r="G166" s="57">
        <f t="shared" si="8"/>
        <v>1743.2202243595257</v>
      </c>
      <c r="H166" s="56">
        <v>11943.558806881398</v>
      </c>
    </row>
    <row r="167" spans="1:8" ht="12.75">
      <c r="A167" s="72">
        <f>'FY10 IV A Allocations '!A174</f>
        <v>792</v>
      </c>
      <c r="B167" s="73" t="str">
        <f>'FY10 IV A Allocations '!B174</f>
        <v>VALDOSTA CITY SCHOOL DISTRICT</v>
      </c>
      <c r="C167" s="70">
        <f>'FY10 IV A Allocations '!I174</f>
        <v>39311.27536406739</v>
      </c>
      <c r="D167" s="57">
        <f t="shared" si="6"/>
        <v>2089.323172043011</v>
      </c>
      <c r="E167" s="70">
        <f t="shared" si="7"/>
        <v>41400.5985361104</v>
      </c>
      <c r="F167" s="57">
        <f>'Final FY 09 IVA Allocations'!I174</f>
        <v>44093.98859854767</v>
      </c>
      <c r="G167" s="57">
        <f t="shared" si="8"/>
        <v>-2693.390062437269</v>
      </c>
      <c r="H167" s="56">
        <v>52632.77482040471</v>
      </c>
    </row>
    <row r="168" spans="1:8" ht="12.75">
      <c r="A168" s="72">
        <f>'FY10 IV A Allocations '!A175</f>
        <v>793</v>
      </c>
      <c r="B168" s="73" t="str">
        <f>'FY10 IV A Allocations '!B175</f>
        <v>VIDALIA CITY SCHOOL DISTRICT</v>
      </c>
      <c r="C168" s="70">
        <f>'FY10 IV A Allocations '!I175</f>
        <v>9141.954801095484</v>
      </c>
      <c r="D168" s="57">
        <f t="shared" si="6"/>
        <v>2089.323172043011</v>
      </c>
      <c r="E168" s="70">
        <f t="shared" si="7"/>
        <v>11231.277973138494</v>
      </c>
      <c r="F168" s="57">
        <f>'Final FY 09 IVA Allocations'!I175</f>
        <v>9193.121239084157</v>
      </c>
      <c r="G168" s="57">
        <f t="shared" si="8"/>
        <v>2038.156734054337</v>
      </c>
      <c r="H168" s="56">
        <v>11346.817793361954</v>
      </c>
    </row>
    <row r="169" spans="1:8" ht="12.75">
      <c r="A169" s="72">
        <f>'FY10 IV A Allocations '!A176</f>
        <v>746</v>
      </c>
      <c r="B169" s="73" t="str">
        <f>'FY10 IV A Allocations '!B176</f>
        <v>WALKER COUNTY SCHOOL DISTRICT</v>
      </c>
      <c r="C169" s="70">
        <f>'FY10 IV A Allocations '!I176</f>
        <v>34981.91303718909</v>
      </c>
      <c r="D169" s="57">
        <f t="shared" si="6"/>
        <v>2089.323172043011</v>
      </c>
      <c r="E169" s="70">
        <f t="shared" si="7"/>
        <v>37071.236209232105</v>
      </c>
      <c r="F169" s="57">
        <f>'Final FY 09 IVA Allocations'!I176</f>
        <v>37264.43531114765</v>
      </c>
      <c r="G169" s="57">
        <f t="shared" si="8"/>
        <v>-193.19910191554663</v>
      </c>
      <c r="H169" s="56">
        <v>45523.56403730964</v>
      </c>
    </row>
    <row r="170" spans="1:8" ht="12.75">
      <c r="A170" s="72">
        <f>'FY10 IV A Allocations '!A177</f>
        <v>747</v>
      </c>
      <c r="B170" s="73" t="str">
        <f>'FY10 IV A Allocations '!B177</f>
        <v>WALTON COUNTY SCHOOL DISTRICT</v>
      </c>
      <c r="C170" s="70">
        <f>'FY10 IV A Allocations '!I177</f>
        <v>38231.72457672993</v>
      </c>
      <c r="D170" s="57">
        <f t="shared" si="6"/>
        <v>2089.323172043011</v>
      </c>
      <c r="E170" s="70">
        <f t="shared" si="7"/>
        <v>40321.047748772944</v>
      </c>
      <c r="F170" s="57">
        <f>'Final FY 09 IVA Allocations'!I177</f>
        <v>37437.104741365576</v>
      </c>
      <c r="G170" s="57">
        <f t="shared" si="8"/>
        <v>2883.943007407368</v>
      </c>
      <c r="H170" s="56">
        <v>44871.312451079764</v>
      </c>
    </row>
    <row r="171" spans="1:8" ht="12.75">
      <c r="A171" s="72">
        <f>'FY10 IV A Allocations '!A178</f>
        <v>748</v>
      </c>
      <c r="B171" s="73" t="str">
        <f>'FY10 IV A Allocations '!B178</f>
        <v>WARE COUNTY SCHOOL DISTRICT</v>
      </c>
      <c r="C171" s="70">
        <f>'FY10 IV A Allocations '!I178</f>
        <v>27869.707860454455</v>
      </c>
      <c r="D171" s="57">
        <f t="shared" si="6"/>
        <v>2089.323172043011</v>
      </c>
      <c r="E171" s="70">
        <f t="shared" si="7"/>
        <v>29959.031032497467</v>
      </c>
      <c r="F171" s="57">
        <f>'Final FY 09 IVA Allocations'!I178</f>
        <v>28421.360057184756</v>
      </c>
      <c r="G171" s="57">
        <f t="shared" si="8"/>
        <v>1537.6709753127107</v>
      </c>
      <c r="H171" s="56">
        <v>34079.26078014766</v>
      </c>
    </row>
    <row r="172" spans="1:8" ht="12.75">
      <c r="A172" s="72">
        <f>'FY10 IV A Allocations '!A179</f>
        <v>749</v>
      </c>
      <c r="B172" s="73" t="str">
        <f>'FY10 IV A Allocations '!B179</f>
        <v>WARREN COUNTY SCHOOL DISTRICT</v>
      </c>
      <c r="C172" s="70">
        <f>'FY10 IV A Allocations '!I179</f>
        <v>4971.211169737717</v>
      </c>
      <c r="D172" s="57">
        <f t="shared" si="6"/>
        <v>2089.323172043011</v>
      </c>
      <c r="E172" s="70">
        <f t="shared" si="7"/>
        <v>7060.534341780727</v>
      </c>
      <c r="F172" s="57">
        <f>'Final FY 09 IVA Allocations'!I179</f>
        <v>5257.82375567067</v>
      </c>
      <c r="G172" s="57">
        <f t="shared" si="8"/>
        <v>1802.7105861100572</v>
      </c>
      <c r="H172" s="56">
        <v>6629.234007173424</v>
      </c>
    </row>
    <row r="173" spans="1:8" ht="12.75">
      <c r="A173" s="72">
        <f>'FY10 IV A Allocations '!A180</f>
        <v>750</v>
      </c>
      <c r="B173" s="73" t="str">
        <f>'FY10 IV A Allocations '!B180</f>
        <v>WASHINGTON COUNTY SCHOOL DISTRICT</v>
      </c>
      <c r="C173" s="70">
        <f>'FY10 IV A Allocations '!I180</f>
        <v>15573.111914329547</v>
      </c>
      <c r="D173" s="57">
        <f t="shared" si="6"/>
        <v>2089.323172043011</v>
      </c>
      <c r="E173" s="70">
        <f t="shared" si="7"/>
        <v>17662.43508637256</v>
      </c>
      <c r="F173" s="57">
        <f>'Final FY 09 IVA Allocations'!I180</f>
        <v>16450.70690062583</v>
      </c>
      <c r="G173" s="57">
        <f t="shared" si="8"/>
        <v>1211.7281857467278</v>
      </c>
      <c r="H173" s="56">
        <v>20631.221623041572</v>
      </c>
    </row>
    <row r="174" spans="1:8" ht="12.75">
      <c r="A174" s="72">
        <f>'FY10 IV A Allocations '!A181</f>
        <v>751</v>
      </c>
      <c r="B174" s="73" t="str">
        <f>'FY10 IV A Allocations '!B181</f>
        <v>WAYNE COUNTY SCHOOL DISTRICT</v>
      </c>
      <c r="C174" s="70">
        <f>'FY10 IV A Allocations '!I181</f>
        <v>19276.538416539537</v>
      </c>
      <c r="D174" s="57">
        <f t="shared" si="6"/>
        <v>2089.323172043011</v>
      </c>
      <c r="E174" s="70">
        <f t="shared" si="7"/>
        <v>21365.86158858255</v>
      </c>
      <c r="F174" s="57">
        <f>'Final FY 09 IVA Allocations'!I181</f>
        <v>20874.77518911843</v>
      </c>
      <c r="G174" s="57">
        <f t="shared" si="8"/>
        <v>491.0863994641186</v>
      </c>
      <c r="H174" s="56">
        <v>25924.339937500583</v>
      </c>
    </row>
    <row r="175" spans="1:8" ht="12.75">
      <c r="A175" s="72">
        <f>'FY10 IV A Allocations '!A182</f>
        <v>752</v>
      </c>
      <c r="B175" s="73" t="str">
        <f>'FY10 IV A Allocations '!B182</f>
        <v>WEBSTER COUNTY SCHOOL DISTRICT</v>
      </c>
      <c r="C175" s="70">
        <f>'FY10 IV A Allocations '!I182</f>
        <v>1614.9711114983338</v>
      </c>
      <c r="D175" s="57">
        <f t="shared" si="6"/>
        <v>2089.323172043011</v>
      </c>
      <c r="E175" s="70">
        <f t="shared" si="7"/>
        <v>3704.2942835413446</v>
      </c>
      <c r="F175" s="57">
        <f>'Final FY 09 IVA Allocations'!I182</f>
        <v>1659.2849978501458</v>
      </c>
      <c r="G175" s="57">
        <f t="shared" si="8"/>
        <v>2045.0092856911988</v>
      </c>
      <c r="H175" s="56">
        <v>2059.208406491035</v>
      </c>
    </row>
    <row r="176" spans="1:8" ht="12.75">
      <c r="A176" s="72">
        <f>'FY10 IV A Allocations '!A183</f>
        <v>753</v>
      </c>
      <c r="B176" s="73" t="str">
        <f>'FY10 IV A Allocations '!B183</f>
        <v>WHEELER COUNTY SCHOOL DISTRICT</v>
      </c>
      <c r="C176" s="70">
        <f>'FY10 IV A Allocations '!I183</f>
        <v>4408.483457274869</v>
      </c>
      <c r="D176" s="57">
        <f t="shared" si="6"/>
        <v>2089.323172043011</v>
      </c>
      <c r="E176" s="70">
        <f t="shared" si="7"/>
        <v>6497.80662931788</v>
      </c>
      <c r="F176" s="57">
        <f>'Final FY 09 IVA Allocations'!I183</f>
        <v>4335.736766363898</v>
      </c>
      <c r="G176" s="57">
        <f t="shared" si="8"/>
        <v>2162.069862953982</v>
      </c>
      <c r="H176" s="56">
        <v>5444.774608164406</v>
      </c>
    </row>
    <row r="177" spans="1:8" ht="12.75">
      <c r="A177" s="72">
        <f>'FY10 IV A Allocations '!A184</f>
        <v>754</v>
      </c>
      <c r="B177" s="73" t="str">
        <f>'FY10 IV A Allocations '!B184</f>
        <v>WHITE COUNTY SCHOOL DISTRICT</v>
      </c>
      <c r="C177" s="70">
        <f>'FY10 IV A Allocations '!I184</f>
        <v>12698.996221025762</v>
      </c>
      <c r="D177" s="57">
        <f t="shared" si="6"/>
        <v>2089.323172043011</v>
      </c>
      <c r="E177" s="70">
        <f t="shared" si="7"/>
        <v>14788.319393068772</v>
      </c>
      <c r="F177" s="57">
        <f>'Final FY 09 IVA Allocations'!I184</f>
        <v>12454.927033282707</v>
      </c>
      <c r="G177" s="57">
        <f t="shared" si="8"/>
        <v>2333.392359786065</v>
      </c>
      <c r="H177" s="56">
        <v>14942.654419402237</v>
      </c>
    </row>
    <row r="178" spans="1:8" ht="12.75">
      <c r="A178" s="72">
        <f>'FY10 IV A Allocations '!A185</f>
        <v>755</v>
      </c>
      <c r="B178" s="73" t="str">
        <f>'FY10 IV A Allocations '!B185</f>
        <v>WHITFIELD COUNTY SCHOOL DISTRICT</v>
      </c>
      <c r="C178" s="70">
        <f>'FY10 IV A Allocations '!I185</f>
        <v>31116.9077980687</v>
      </c>
      <c r="D178" s="57">
        <f t="shared" si="6"/>
        <v>2089.323172043011</v>
      </c>
      <c r="E178" s="70">
        <f t="shared" si="7"/>
        <v>33206.23097011171</v>
      </c>
      <c r="F178" s="57">
        <f>'Final FY 09 IVA Allocations'!I185</f>
        <v>33620.39437630643</v>
      </c>
      <c r="G178" s="57">
        <f t="shared" si="8"/>
        <v>-414.16340619471885</v>
      </c>
      <c r="H178" s="56">
        <v>40446.28198930914</v>
      </c>
    </row>
    <row r="179" spans="1:8" ht="12.75">
      <c r="A179" s="72">
        <f>'FY10 IV A Allocations '!A186</f>
        <v>756</v>
      </c>
      <c r="B179" s="73" t="str">
        <f>'FY10 IV A Allocations '!B186</f>
        <v>WILCOX COUNTY SCHOOL DISTRICT</v>
      </c>
      <c r="C179" s="70">
        <f>'FY10 IV A Allocations '!I186</f>
        <v>6671.812173646082</v>
      </c>
      <c r="D179" s="57">
        <f t="shared" si="6"/>
        <v>2089.323172043011</v>
      </c>
      <c r="E179" s="70">
        <f t="shared" si="7"/>
        <v>8761.135345689092</v>
      </c>
      <c r="F179" s="57">
        <f>'Final FY 09 IVA Allocations'!I186</f>
        <v>6345.102903701596</v>
      </c>
      <c r="G179" s="57">
        <f t="shared" si="8"/>
        <v>2416.032441987496</v>
      </c>
      <c r="H179" s="56">
        <v>8088.645452366409</v>
      </c>
    </row>
    <row r="180" spans="1:8" ht="12.75">
      <c r="A180" s="72">
        <f>'FY10 IV A Allocations '!A187</f>
        <v>757</v>
      </c>
      <c r="B180" s="73" t="str">
        <f>'FY10 IV A Allocations '!B187</f>
        <v>WILKES COUNTY SCHOOL DISTRICT</v>
      </c>
      <c r="C180" s="70">
        <f>'FY10 IV A Allocations '!I187</f>
        <v>6691.5692709726145</v>
      </c>
      <c r="D180" s="57">
        <f t="shared" si="6"/>
        <v>2089.323172043011</v>
      </c>
      <c r="E180" s="70">
        <f t="shared" si="7"/>
        <v>8780.892443015626</v>
      </c>
      <c r="F180" s="57">
        <f>'Final FY 09 IVA Allocations'!I187</f>
        <v>6992.368099766511</v>
      </c>
      <c r="G180" s="57">
        <f t="shared" si="8"/>
        <v>1788.5243432491152</v>
      </c>
      <c r="H180" s="56">
        <v>8788.850830944328</v>
      </c>
    </row>
    <row r="181" spans="1:8" ht="12.75">
      <c r="A181" s="72">
        <f>'FY10 IV A Allocations '!A188</f>
        <v>758</v>
      </c>
      <c r="B181" s="73" t="str">
        <f>'FY10 IV A Allocations '!B188</f>
        <v>WILKINSON COUNTY SCHOOL DISTRICT</v>
      </c>
      <c r="C181" s="70">
        <f>'FY10 IV A Allocations '!I188</f>
        <v>7124.581258393741</v>
      </c>
      <c r="D181" s="57">
        <f t="shared" si="6"/>
        <v>2089.323172043011</v>
      </c>
      <c r="E181" s="70">
        <f t="shared" si="7"/>
        <v>9213.904430436753</v>
      </c>
      <c r="F181" s="57">
        <f>'Final FY 09 IVA Allocations'!I188</f>
        <v>6866.5013980975855</v>
      </c>
      <c r="G181" s="57">
        <f t="shared" si="8"/>
        <v>2347.403032339167</v>
      </c>
      <c r="H181" s="56">
        <v>8169.836808148688</v>
      </c>
    </row>
    <row r="182" spans="1:8" ht="12.75">
      <c r="A182" s="72">
        <f>'FY10 IV A Allocations '!A189</f>
        <v>759</v>
      </c>
      <c r="B182" s="73" t="str">
        <f>'FY10 IV A Allocations '!B189</f>
        <v>WORTH COUNTY SCHOOL DISTRICT</v>
      </c>
      <c r="C182" s="70">
        <f>'FY10 IV A Allocations '!I189</f>
        <v>17030.32426283595</v>
      </c>
      <c r="D182" s="57">
        <f t="shared" si="6"/>
        <v>2089.323172043011</v>
      </c>
      <c r="E182" s="70">
        <f t="shared" si="7"/>
        <v>19119.647434878963</v>
      </c>
      <c r="F182" s="57">
        <f>'Final FY 09 IVA Allocations'!I189</f>
        <v>17527.792793973</v>
      </c>
      <c r="G182" s="57">
        <f t="shared" si="8"/>
        <v>1591.8546409059636</v>
      </c>
      <c r="H182" s="56">
        <v>21618.54373976862</v>
      </c>
    </row>
    <row r="183" spans="1:8" ht="12.75">
      <c r="A183" s="72">
        <f>'FY10 IV A Allocations '!A190</f>
        <v>0</v>
      </c>
      <c r="B183" s="73" t="str">
        <f>'FY10 IV A Allocations '!B190</f>
        <v>State Schools</v>
      </c>
      <c r="C183" s="70">
        <f>'FY10 IV A Allocations '!I190</f>
        <v>2272.822972668863</v>
      </c>
      <c r="D183" s="57">
        <f t="shared" si="6"/>
        <v>2089.323172043011</v>
      </c>
      <c r="E183" s="70">
        <f t="shared" si="7"/>
        <v>4362.146144711874</v>
      </c>
      <c r="F183" s="57">
        <f>'Final FY 09 IVA Allocations'!I190</f>
        <v>2282.9758253568616</v>
      </c>
      <c r="G183" s="57">
        <f t="shared" si="8"/>
        <v>2079.170319355012</v>
      </c>
      <c r="H183" s="56">
        <v>693.5842640365912</v>
      </c>
    </row>
    <row r="184" spans="1:8" ht="12.75">
      <c r="A184" s="72">
        <f>'FY10 IV A Allocations '!A191</f>
        <v>0</v>
      </c>
      <c r="B184" s="73" t="str">
        <f>'FY10 IV A Allocations '!B191</f>
        <v>DJJ</v>
      </c>
      <c r="C184" s="70">
        <f>'FY10 IV A Allocations '!I191</f>
        <v>2433.653262032691</v>
      </c>
      <c r="D184" s="57">
        <f t="shared" si="6"/>
        <v>2089.323172043011</v>
      </c>
      <c r="E184" s="70">
        <f t="shared" si="7"/>
        <v>4522.976434075702</v>
      </c>
      <c r="F184" s="57">
        <f>'Final FY 09 IVA Allocations'!I191</f>
        <v>2522.1857093995127</v>
      </c>
      <c r="G184" s="57">
        <f t="shared" si="8"/>
        <v>2000.7907246761893</v>
      </c>
      <c r="H184" s="56">
        <v>3762.771356749402</v>
      </c>
    </row>
    <row r="185" spans="1:8" ht="12.75">
      <c r="A185" s="72">
        <f>'FY10 IV A Allocations '!A192</f>
        <v>0</v>
      </c>
      <c r="B185" s="73" t="str">
        <f>'FY10 IV A Allocations '!B192</f>
        <v>CCAT</v>
      </c>
      <c r="C185" s="70">
        <f>'FY10 IV A Allocations '!I192</f>
        <v>449.1855056424803</v>
      </c>
      <c r="D185" s="57">
        <f t="shared" si="6"/>
        <v>2089.323172043011</v>
      </c>
      <c r="E185" s="70">
        <f t="shared" si="7"/>
        <v>2538.508677685491</v>
      </c>
      <c r="F185" s="57">
        <f>'Final FY 09 IVA Allocations'!I192</f>
        <v>451.0662660790571</v>
      </c>
      <c r="G185" s="57">
        <f t="shared" si="8"/>
        <v>2087.442411606434</v>
      </c>
      <c r="H185" s="56">
        <v>534.6816324225165</v>
      </c>
    </row>
    <row r="186" spans="1:8" ht="12.75">
      <c r="A186" s="72">
        <f>'FY10 IV A Allocations '!A193</f>
        <v>0</v>
      </c>
      <c r="B186" s="73" t="str">
        <f>'FY10 IV A Allocations '!B193</f>
        <v>Odyssey</v>
      </c>
      <c r="C186" s="70">
        <f>'FY10 IV A Allocations '!I193</f>
        <v>6805.478467719924</v>
      </c>
      <c r="D186" s="57">
        <f t="shared" si="6"/>
        <v>2089.323172043011</v>
      </c>
      <c r="E186" s="70">
        <f t="shared" si="7"/>
        <v>8894.801639762934</v>
      </c>
      <c r="F186" s="57">
        <f>'Final FY 09 IVA Allocations'!I193</f>
        <v>239.07210819122668</v>
      </c>
      <c r="G186" s="57">
        <f t="shared" si="8"/>
        <v>8655.729531571707</v>
      </c>
      <c r="H186" s="56">
        <v>277.09782945771803</v>
      </c>
    </row>
    <row r="187" spans="1:8" ht="12.75">
      <c r="A187" s="72"/>
      <c r="B187" s="73" t="s">
        <v>279</v>
      </c>
      <c r="C187" s="70">
        <v>0</v>
      </c>
      <c r="D187" s="57"/>
      <c r="E187" s="70"/>
      <c r="F187" s="57">
        <f>'Final FY 09 IVA Allocations'!I194</f>
        <v>721.3061449683069</v>
      </c>
      <c r="G187" s="57">
        <f t="shared" si="8"/>
        <v>-721.3061449683069</v>
      </c>
      <c r="H187" s="56">
        <v>889.2554519633518</v>
      </c>
    </row>
    <row r="188" spans="1:8" ht="12.75">
      <c r="A188" s="72">
        <f>'FY10 IV A Allocations '!A194</f>
        <v>0</v>
      </c>
      <c r="B188" s="73" t="str">
        <f>'FY10 IV A Allocations '!B194</f>
        <v>Ivy Prep</v>
      </c>
      <c r="C188" s="70">
        <f>'FY10 IV A Allocations '!I194</f>
        <v>354.91929193808835</v>
      </c>
      <c r="D188" s="57">
        <f>D2</f>
        <v>2089.323172043011</v>
      </c>
      <c r="E188" s="70">
        <f>C188+D188</f>
        <v>2444.2424639810993</v>
      </c>
      <c r="F188" s="57">
        <v>0</v>
      </c>
      <c r="G188" s="57">
        <f t="shared" si="8"/>
        <v>2444.2424639810993</v>
      </c>
      <c r="H188" s="56">
        <v>0</v>
      </c>
    </row>
    <row r="189" spans="1:8" ht="12.75">
      <c r="A189" s="72">
        <v>0</v>
      </c>
      <c r="B189" s="73" t="s">
        <v>293</v>
      </c>
      <c r="C189" s="70">
        <f>'FY10 IV A Allocations '!I195</f>
        <v>118.74623150344964</v>
      </c>
      <c r="D189" s="57">
        <f t="shared" si="6"/>
        <v>2089.323172043011</v>
      </c>
      <c r="E189" s="70">
        <f>C189+D189</f>
        <v>2208.0694035464603</v>
      </c>
      <c r="F189" s="57">
        <v>0</v>
      </c>
      <c r="G189" s="57">
        <f t="shared" si="8"/>
        <v>2208.0694035464603</v>
      </c>
      <c r="H189" s="56">
        <v>0</v>
      </c>
    </row>
    <row r="190" spans="1:8" ht="13.5" thickBot="1">
      <c r="A190" s="74">
        <f>'FY10 IV A Allocations '!A196</f>
        <v>0</v>
      </c>
      <c r="B190" s="75" t="str">
        <f>'FY10 IV A Allocations '!B196</f>
        <v>TOTALS</v>
      </c>
      <c r="C190" s="71">
        <f>SUM(C3:C189)</f>
        <v>5919783.312000002</v>
      </c>
      <c r="D190" s="55">
        <f>SUM(D3:D189)</f>
        <v>388614.1100000009</v>
      </c>
      <c r="E190" s="71">
        <f>C190+D190</f>
        <v>6308397.422000003</v>
      </c>
      <c r="F190" s="55">
        <f>'Final FY 09 IVA Allocations'!I195</f>
        <v>5919783.311999998</v>
      </c>
      <c r="G190" s="55">
        <f t="shared" si="8"/>
        <v>388614.110000005</v>
      </c>
      <c r="H190" s="54">
        <f>SUM(H3:H189)</f>
        <v>6993600.744000004</v>
      </c>
    </row>
  </sheetData>
  <sheetProtection/>
  <mergeCells count="5">
    <mergeCell ref="G1:G2"/>
    <mergeCell ref="A1:A2"/>
    <mergeCell ref="B1:B2"/>
    <mergeCell ref="C1:C2"/>
    <mergeCell ref="F1:F2"/>
  </mergeCells>
  <printOptions/>
  <pageMargins left="0.7086614173228347" right="0.7086614173228347" top="0.7480314960629921" bottom="0.7480314960629921" header="0.31496062992125984" footer="0.31496062992125984"/>
  <pageSetup horizontalDpi="600" verticalDpi="600" orientation="landscape" scale="82" r:id="rId1"/>
  <headerFooter>
    <oddHeader>&amp;CPreliminary FY10 Title IV A  Safe and Drug Free Grant Allocations to LEAs</oddHeader>
    <oddFooter>&amp;LU:\Jon\Title Review with DP FY10\Title IV A\Preliminary&amp;C&amp;P&amp;R&amp;D</oddFooter>
  </headerFooter>
</worksheet>
</file>

<file path=xl/worksheets/sheet4.xml><?xml version="1.0" encoding="utf-8"?>
<worksheet xmlns="http://schemas.openxmlformats.org/spreadsheetml/2006/main" xmlns:r="http://schemas.openxmlformats.org/officeDocument/2006/relationships">
  <sheetPr>
    <tabColor rgb="FF00B050"/>
  </sheetPr>
  <dimension ref="A3:M199"/>
  <sheetViews>
    <sheetView view="pageBreakPreview" zoomScale="60" zoomScaleNormal="75" zoomScalePageLayoutView="0" workbookViewId="0" topLeftCell="A1">
      <pane ySplit="8" topLeftCell="A9" activePane="bottomLeft" state="frozen"/>
      <selection pane="topLeft" activeCell="A6" sqref="A6"/>
      <selection pane="bottomLeft" activeCell="F189" sqref="F10:F189"/>
    </sheetView>
  </sheetViews>
  <sheetFormatPr defaultColWidth="9.140625" defaultRowHeight="12.75" outlineLevelRow="1"/>
  <cols>
    <col min="2" max="2" width="44.421875" style="0" bestFit="1" customWidth="1"/>
    <col min="3" max="3" width="18.8515625" style="0" customWidth="1"/>
    <col min="4" max="4" width="31.57421875" style="0" customWidth="1"/>
    <col min="5" max="5" width="28.28125" style="0" bestFit="1" customWidth="1"/>
    <col min="6" max="6" width="13.7109375" style="0" bestFit="1" customWidth="1"/>
    <col min="7" max="7" width="19.00390625" style="0" bestFit="1" customWidth="1"/>
    <col min="8" max="8" width="19.8515625" style="0" bestFit="1" customWidth="1"/>
    <col min="9" max="9" width="15.421875" style="0" bestFit="1" customWidth="1"/>
    <col min="10" max="10" width="12.28125" style="0" bestFit="1" customWidth="1"/>
    <col min="11" max="11" width="11.28125" style="0" bestFit="1" customWidth="1"/>
    <col min="13" max="13" width="15.140625" style="0" bestFit="1" customWidth="1"/>
  </cols>
  <sheetData>
    <row r="1" ht="12.75" outlineLevel="1"/>
    <row r="2" ht="12.75" outlineLevel="1"/>
    <row r="3" spans="4:5" ht="25.5" outlineLevel="1">
      <c r="D3" s="53" t="s">
        <v>214</v>
      </c>
      <c r="E3" s="53">
        <f>'SEA Admin Set Aside '!H6</f>
        <v>5919783.312</v>
      </c>
    </row>
    <row r="4" spans="4:5" ht="38.25" outlineLevel="1">
      <c r="D4" s="53" t="s">
        <v>196</v>
      </c>
      <c r="E4" s="52">
        <f>E3*0.6</f>
        <v>3551869.9872</v>
      </c>
    </row>
    <row r="5" spans="4:5" ht="38.25" outlineLevel="1">
      <c r="D5" s="53" t="s">
        <v>197</v>
      </c>
      <c r="E5" s="52">
        <f>E3-E4</f>
        <v>2367913.3248</v>
      </c>
    </row>
    <row r="6" ht="25.5" customHeight="1" thickBot="1">
      <c r="B6" s="51" t="s">
        <v>240</v>
      </c>
    </row>
    <row r="7" spans="1:9" ht="13.5" thickTop="1">
      <c r="A7" s="50" t="s">
        <v>191</v>
      </c>
      <c r="B7" s="49" t="s">
        <v>4</v>
      </c>
      <c r="C7" s="49" t="s">
        <v>251</v>
      </c>
      <c r="D7" s="49" t="s">
        <v>252</v>
      </c>
      <c r="E7" s="49" t="s">
        <v>187</v>
      </c>
      <c r="F7" s="49" t="s">
        <v>207</v>
      </c>
      <c r="G7" s="49" t="s">
        <v>186</v>
      </c>
      <c r="H7" s="49" t="s">
        <v>188</v>
      </c>
      <c r="I7" s="48" t="s">
        <v>190</v>
      </c>
    </row>
    <row r="8" spans="1:9" ht="12.75">
      <c r="A8" s="47" t="s">
        <v>192</v>
      </c>
      <c r="B8" s="46"/>
      <c r="C8" s="39">
        <f>C196</f>
        <v>421629483</v>
      </c>
      <c r="D8" s="46"/>
      <c r="E8" s="46" t="s">
        <v>294</v>
      </c>
      <c r="F8" s="46" t="s">
        <v>186</v>
      </c>
      <c r="G8" s="46" t="s">
        <v>189</v>
      </c>
      <c r="H8" s="46" t="s">
        <v>186</v>
      </c>
      <c r="I8" s="45" t="s">
        <v>295</v>
      </c>
    </row>
    <row r="9" spans="1:9" ht="12.75">
      <c r="A9" s="44"/>
      <c r="B9" s="58"/>
      <c r="C9" s="57"/>
      <c r="D9" s="40">
        <f>D196</f>
        <v>0.9999999999999999</v>
      </c>
      <c r="E9" s="57">
        <f>E196</f>
        <v>3551869.9871999985</v>
      </c>
      <c r="F9" s="58">
        <f>F196</f>
        <v>1794686</v>
      </c>
      <c r="G9" s="40">
        <f>G196</f>
        <v>1</v>
      </c>
      <c r="H9" s="57">
        <f>H196</f>
        <v>2367913.324800001</v>
      </c>
      <c r="I9" s="35">
        <f>E9+H9</f>
        <v>5919783.311999999</v>
      </c>
    </row>
    <row r="10" spans="1:13" ht="12.75" outlineLevel="1">
      <c r="A10" s="44">
        <v>601</v>
      </c>
      <c r="B10" s="58" t="s">
        <v>7</v>
      </c>
      <c r="C10" s="57">
        <f>'Final FY09 IA Allocations'!K5</f>
        <v>1133768</v>
      </c>
      <c r="D10" s="36">
        <f>C10/$C$8</f>
        <v>0.0026890149899692854</v>
      </c>
      <c r="E10" s="57">
        <f>$E$4*D10</f>
        <v>9551.031638002813</v>
      </c>
      <c r="F10" s="58">
        <f>'Final 2007 Census'!M9</f>
        <v>3299</v>
      </c>
      <c r="G10" s="36">
        <f>F10/$F$9</f>
        <v>0.0018382045661469472</v>
      </c>
      <c r="H10" s="57">
        <f>$E$5*G10</f>
        <v>4352.709085887559</v>
      </c>
      <c r="I10" s="35">
        <f aca="true" t="shared" si="0" ref="I10:I41">(E10+H10)</f>
        <v>13903.740723890372</v>
      </c>
      <c r="J10">
        <v>5919783</v>
      </c>
      <c r="K10">
        <f>I10/J10</f>
        <v>0.0023486909442272416</v>
      </c>
      <c r="L10">
        <v>388614.11</v>
      </c>
      <c r="M10">
        <f>K10*L10</f>
        <v>912.7344409559291</v>
      </c>
    </row>
    <row r="11" spans="1:13" ht="12.75" outlineLevel="1">
      <c r="A11" s="44">
        <v>602</v>
      </c>
      <c r="B11" s="58" t="s">
        <v>8</v>
      </c>
      <c r="C11" s="57">
        <f>'Final FY09 IA Allocations'!K6</f>
        <v>732452</v>
      </c>
      <c r="D11" s="36">
        <f aca="true" t="shared" si="1" ref="D11:D74">C11/$C$8</f>
        <v>0.0017371935064607424</v>
      </c>
      <c r="E11" s="57">
        <f aca="true" t="shared" si="2" ref="E11:E74">$E$4*D11</f>
        <v>6170.28547755664</v>
      </c>
      <c r="F11" s="58">
        <f>'Final 2007 Census'!M10</f>
        <v>1766</v>
      </c>
      <c r="G11" s="36">
        <f>F11/$F$9</f>
        <v>0.0009840161454427124</v>
      </c>
      <c r="H11" s="57">
        <f aca="true" t="shared" si="3" ref="H11:H74">$E$5*G11</f>
        <v>2330.0649426121336</v>
      </c>
      <c r="I11" s="35">
        <f t="shared" si="0"/>
        <v>8500.350420168774</v>
      </c>
      <c r="J11">
        <v>5919783</v>
      </c>
      <c r="K11">
        <f aca="true" t="shared" si="4" ref="K11:K74">I11/J11</f>
        <v>0.0014359226377333044</v>
      </c>
      <c r="L11">
        <v>388614.11</v>
      </c>
      <c r="M11">
        <f aca="true" t="shared" si="5" ref="M11:M74">K11*L11</f>
        <v>558.0197978915804</v>
      </c>
    </row>
    <row r="12" spans="1:13" ht="12.75" outlineLevel="1">
      <c r="A12" s="44">
        <v>761</v>
      </c>
      <c r="B12" s="58" t="s">
        <v>9</v>
      </c>
      <c r="C12" s="57">
        <f>'Final FY09 IA Allocations'!K7</f>
        <v>42168591</v>
      </c>
      <c r="D12" s="36">
        <f t="shared" si="1"/>
        <v>0.10001338307738787</v>
      </c>
      <c r="E12" s="57">
        <f t="shared" si="2"/>
        <v>355234.53367091034</v>
      </c>
      <c r="F12" s="58">
        <f>'Final 2007 Census'!M11</f>
        <v>81872</v>
      </c>
      <c r="G12" s="36">
        <f aca="true" t="shared" si="6" ref="G12:G75">F12/$F$9</f>
        <v>0.04561912223085264</v>
      </c>
      <c r="H12" s="57">
        <f t="shared" si="3"/>
        <v>108022.12739611587</v>
      </c>
      <c r="I12" s="35">
        <f t="shared" si="0"/>
        <v>463256.6610670262</v>
      </c>
      <c r="J12">
        <v>5919783</v>
      </c>
      <c r="K12">
        <f t="shared" si="4"/>
        <v>0.07825568286321073</v>
      </c>
      <c r="L12">
        <v>388614.11</v>
      </c>
      <c r="M12">
        <f t="shared" si="5"/>
        <v>30411.26254832889</v>
      </c>
    </row>
    <row r="13" spans="1:13" ht="12.75" outlineLevel="1">
      <c r="A13" s="44">
        <v>603</v>
      </c>
      <c r="B13" s="58" t="s">
        <v>10</v>
      </c>
      <c r="C13" s="57">
        <f>'Final FY09 IA Allocations'!K8</f>
        <v>600578</v>
      </c>
      <c r="D13" s="36">
        <f t="shared" si="1"/>
        <v>0.001424421261356621</v>
      </c>
      <c r="E13" s="57">
        <f t="shared" si="2"/>
        <v>5059.359127342149</v>
      </c>
      <c r="F13" s="58">
        <f>'Final 2007 Census'!M12</f>
        <v>1888</v>
      </c>
      <c r="G13" s="36">
        <f t="shared" si="6"/>
        <v>0.001051994610756422</v>
      </c>
      <c r="H13" s="57">
        <f t="shared" si="3"/>
        <v>2491.0320564279214</v>
      </c>
      <c r="I13" s="35">
        <f t="shared" si="0"/>
        <v>7550.391183770071</v>
      </c>
      <c r="J13">
        <v>5919783</v>
      </c>
      <c r="K13">
        <f t="shared" si="4"/>
        <v>0.0012754506683386993</v>
      </c>
      <c r="L13">
        <v>388614.11</v>
      </c>
      <c r="M13">
        <f t="shared" si="5"/>
        <v>495.6581263253488</v>
      </c>
    </row>
    <row r="14" spans="1:13" ht="12.75" outlineLevel="1">
      <c r="A14" s="44">
        <v>604</v>
      </c>
      <c r="B14" s="58" t="s">
        <v>11</v>
      </c>
      <c r="C14" s="57">
        <f>'Final FY09 IA Allocations'!K9</f>
        <v>323114</v>
      </c>
      <c r="D14" s="36">
        <f t="shared" si="1"/>
        <v>0.0007663458392448329</v>
      </c>
      <c r="E14" s="57">
        <f t="shared" si="2"/>
        <v>2721.960786229318</v>
      </c>
      <c r="F14" s="58">
        <f>'Final 2007 Census'!M13</f>
        <v>740</v>
      </c>
      <c r="G14" s="36">
        <f t="shared" si="6"/>
        <v>0.00041232839616512306</v>
      </c>
      <c r="H14" s="57">
        <f t="shared" si="3"/>
        <v>976.3579034728082</v>
      </c>
      <c r="I14" s="35">
        <f t="shared" si="0"/>
        <v>3698.318689702126</v>
      </c>
      <c r="J14">
        <v>5919783</v>
      </c>
      <c r="K14">
        <f t="shared" si="4"/>
        <v>0.0006247388949395824</v>
      </c>
      <c r="L14">
        <v>388614.11</v>
      </c>
      <c r="M14">
        <f t="shared" si="5"/>
        <v>242.7823496393293</v>
      </c>
    </row>
    <row r="15" spans="1:13" ht="12.75" outlineLevel="1">
      <c r="A15" s="44">
        <v>605</v>
      </c>
      <c r="B15" s="58" t="s">
        <v>12</v>
      </c>
      <c r="C15" s="57">
        <f>'Final FY09 IA Allocations'!K10</f>
        <v>1770264</v>
      </c>
      <c r="D15" s="36">
        <f t="shared" si="1"/>
        <v>0.004198624791141563</v>
      </c>
      <c r="E15" s="57">
        <f t="shared" si="2"/>
        <v>14912.969383169584</v>
      </c>
      <c r="F15" s="58">
        <f>'Final 2007 Census'!M14</f>
        <v>6566</v>
      </c>
      <c r="G15" s="36">
        <f t="shared" si="6"/>
        <v>0.0036585787151624297</v>
      </c>
      <c r="H15" s="57">
        <f t="shared" si="3"/>
        <v>8663.197289462782</v>
      </c>
      <c r="I15" s="35">
        <f t="shared" si="0"/>
        <v>23576.166672632367</v>
      </c>
      <c r="J15">
        <v>5919783</v>
      </c>
      <c r="K15">
        <f t="shared" si="4"/>
        <v>0.003982606570651723</v>
      </c>
      <c r="L15">
        <v>388614.11</v>
      </c>
      <c r="M15">
        <f t="shared" si="5"/>
        <v>1547.6971079339712</v>
      </c>
    </row>
    <row r="16" spans="1:13" ht="12.75" outlineLevel="1">
      <c r="A16" s="44">
        <v>606</v>
      </c>
      <c r="B16" s="58" t="s">
        <v>13</v>
      </c>
      <c r="C16" s="57">
        <f>'Final FY09 IA Allocations'!K11</f>
        <v>561640</v>
      </c>
      <c r="D16" s="36">
        <f t="shared" si="1"/>
        <v>0.001332070034580575</v>
      </c>
      <c r="E16" s="57">
        <f t="shared" si="2"/>
        <v>4731.33957667521</v>
      </c>
      <c r="F16" s="58">
        <f>'Final 2007 Census'!M15</f>
        <v>3064</v>
      </c>
      <c r="G16" s="36">
        <f t="shared" si="6"/>
        <v>0.0017072624403377528</v>
      </c>
      <c r="H16" s="57">
        <f t="shared" si="3"/>
        <v>4042.64948140633</v>
      </c>
      <c r="I16" s="35">
        <f t="shared" si="0"/>
        <v>8773.98905808154</v>
      </c>
      <c r="J16">
        <v>5919783</v>
      </c>
      <c r="K16">
        <f t="shared" si="4"/>
        <v>0.0014821470749994622</v>
      </c>
      <c r="L16">
        <v>388614.11</v>
      </c>
      <c r="M16">
        <f t="shared" si="5"/>
        <v>575.9832664400193</v>
      </c>
    </row>
    <row r="17" spans="1:13" ht="12.75" outlineLevel="1">
      <c r="A17" s="44">
        <v>607</v>
      </c>
      <c r="B17" s="58" t="s">
        <v>14</v>
      </c>
      <c r="C17" s="57">
        <f>'Final FY09 IA Allocations'!K12</f>
        <v>1664545</v>
      </c>
      <c r="D17" s="36">
        <f t="shared" si="1"/>
        <v>0.003947885684265585</v>
      </c>
      <c r="E17" s="57">
        <f t="shared" si="2"/>
        <v>14022.376674839466</v>
      </c>
      <c r="F17" s="58">
        <f>'Final 2007 Census'!M16</f>
        <v>13682</v>
      </c>
      <c r="G17" s="36">
        <f t="shared" si="6"/>
        <v>0.00762361772477191</v>
      </c>
      <c r="H17" s="57">
        <f t="shared" si="3"/>
        <v>18052.065993668864</v>
      </c>
      <c r="I17" s="35">
        <f t="shared" si="0"/>
        <v>32074.44266850833</v>
      </c>
      <c r="J17">
        <v>5919783</v>
      </c>
      <c r="K17">
        <f t="shared" si="4"/>
        <v>0.005418178786031233</v>
      </c>
      <c r="L17">
        <v>388614.11</v>
      </c>
      <c r="M17">
        <f t="shared" si="5"/>
        <v>2105.5807267544083</v>
      </c>
    </row>
    <row r="18" spans="1:13" ht="12.75" outlineLevel="1">
      <c r="A18" s="44">
        <v>608</v>
      </c>
      <c r="B18" s="58" t="s">
        <v>15</v>
      </c>
      <c r="C18" s="57">
        <f>'Final FY09 IA Allocations'!K13</f>
        <v>2538166</v>
      </c>
      <c r="D18" s="36">
        <f t="shared" si="1"/>
        <v>0.006019896858114166</v>
      </c>
      <c r="E18" s="57">
        <f t="shared" si="2"/>
        <v>21381.89097637528</v>
      </c>
      <c r="F18" s="58">
        <f>'Final 2007 Census'!M17</f>
        <v>14746</v>
      </c>
      <c r="G18" s="36">
        <f t="shared" si="6"/>
        <v>0.008216479094393114</v>
      </c>
      <c r="H18" s="57">
        <f t="shared" si="3"/>
        <v>19455.910330554092</v>
      </c>
      <c r="I18" s="35">
        <f t="shared" si="0"/>
        <v>40837.801306929374</v>
      </c>
      <c r="J18">
        <v>5919783</v>
      </c>
      <c r="K18">
        <f t="shared" si="4"/>
        <v>0.006898530116210235</v>
      </c>
      <c r="L18">
        <v>388614.11</v>
      </c>
      <c r="M18">
        <f t="shared" si="5"/>
        <v>2680.866141419237</v>
      </c>
    </row>
    <row r="19" spans="1:13" ht="12.75" outlineLevel="1">
      <c r="A19" s="44">
        <v>609</v>
      </c>
      <c r="B19" s="58" t="s">
        <v>16</v>
      </c>
      <c r="C19" s="57">
        <f>'Final FY09 IA Allocations'!K14</f>
        <v>1344092</v>
      </c>
      <c r="D19" s="36">
        <f t="shared" si="1"/>
        <v>0.003187851073498103</v>
      </c>
      <c r="E19" s="57">
        <f t="shared" si="2"/>
        <v>11322.832551621212</v>
      </c>
      <c r="F19" s="58">
        <f>'Final 2007 Census'!M18</f>
        <v>3367</v>
      </c>
      <c r="G19" s="36">
        <f t="shared" si="6"/>
        <v>0.0018760942025513097</v>
      </c>
      <c r="H19" s="57">
        <f t="shared" si="3"/>
        <v>4442.428460801277</v>
      </c>
      <c r="I19" s="35">
        <f t="shared" si="0"/>
        <v>15765.261012422488</v>
      </c>
      <c r="J19">
        <v>5919783</v>
      </c>
      <c r="K19">
        <f t="shared" si="4"/>
        <v>0.002663148465479645</v>
      </c>
      <c r="L19">
        <v>388614.11</v>
      </c>
      <c r="M19">
        <f t="shared" si="5"/>
        <v>1034.937070710238</v>
      </c>
    </row>
    <row r="20" spans="1:13" ht="12.75" outlineLevel="1">
      <c r="A20" s="44">
        <v>610</v>
      </c>
      <c r="B20" s="58" t="s">
        <v>17</v>
      </c>
      <c r="C20" s="57">
        <f>'Final FY09 IA Allocations'!K15</f>
        <v>988273</v>
      </c>
      <c r="D20" s="36">
        <f t="shared" si="1"/>
        <v>0.0023439371292732865</v>
      </c>
      <c r="E20" s="57">
        <f t="shared" si="2"/>
        <v>8325.359941349512</v>
      </c>
      <c r="F20" s="58">
        <f>'Final 2007 Census'!M19</f>
        <v>3166</v>
      </c>
      <c r="G20" s="36">
        <f t="shared" si="6"/>
        <v>0.0017640968949442966</v>
      </c>
      <c r="H20" s="57">
        <f t="shared" si="3"/>
        <v>4177.228543776906</v>
      </c>
      <c r="I20" s="35">
        <f t="shared" si="0"/>
        <v>12502.588485126418</v>
      </c>
      <c r="J20">
        <v>5919783</v>
      </c>
      <c r="K20">
        <f t="shared" si="4"/>
        <v>0.002112001146853933</v>
      </c>
      <c r="L20">
        <v>388614.11</v>
      </c>
      <c r="M20">
        <f t="shared" si="5"/>
        <v>820.7534460036205</v>
      </c>
    </row>
    <row r="21" spans="1:13" ht="12.75" outlineLevel="1">
      <c r="A21" s="44">
        <v>611</v>
      </c>
      <c r="B21" s="58" t="s">
        <v>18</v>
      </c>
      <c r="C21" s="57">
        <f>'Final FY09 IA Allocations'!K16</f>
        <v>13278570</v>
      </c>
      <c r="D21" s="36">
        <f t="shared" si="1"/>
        <v>0.03149345701709384</v>
      </c>
      <c r="E21" s="57">
        <f t="shared" si="2"/>
        <v>111860.66477218886</v>
      </c>
      <c r="F21" s="58">
        <f>'Final 2007 Census'!M20</f>
        <v>29569</v>
      </c>
      <c r="G21" s="36">
        <f t="shared" si="6"/>
        <v>0.016475862630008813</v>
      </c>
      <c r="H21" s="57">
        <f t="shared" si="3"/>
        <v>39013.414659172246</v>
      </c>
      <c r="I21" s="35">
        <f t="shared" si="0"/>
        <v>150874.0794313611</v>
      </c>
      <c r="J21">
        <v>5919783</v>
      </c>
      <c r="K21">
        <f t="shared" si="4"/>
        <v>0.025486420605512247</v>
      </c>
      <c r="L21">
        <v>388614.11</v>
      </c>
      <c r="M21">
        <f t="shared" si="5"/>
        <v>9904.382660696803</v>
      </c>
    </row>
    <row r="22" spans="1:13" ht="12.75" outlineLevel="1">
      <c r="A22" s="44">
        <v>612</v>
      </c>
      <c r="B22" s="58" t="s">
        <v>19</v>
      </c>
      <c r="C22" s="57">
        <f>'Final FY09 IA Allocations'!K17</f>
        <v>556073</v>
      </c>
      <c r="D22" s="36">
        <f t="shared" si="1"/>
        <v>0.0013188664987168366</v>
      </c>
      <c r="E22" s="57">
        <f t="shared" si="2"/>
        <v>4684.442333915879</v>
      </c>
      <c r="F22" s="58">
        <f>'Final 2007 Census'!M21</f>
        <v>2269</v>
      </c>
      <c r="G22" s="36">
        <f t="shared" si="6"/>
        <v>0.0012642880147279245</v>
      </c>
      <c r="H22" s="57">
        <f t="shared" si="3"/>
        <v>2993.724436459191</v>
      </c>
      <c r="I22" s="35">
        <f t="shared" si="0"/>
        <v>7678.16677037507</v>
      </c>
      <c r="J22">
        <v>5919783</v>
      </c>
      <c r="K22">
        <f t="shared" si="4"/>
        <v>0.001297035173481033</v>
      </c>
      <c r="L22">
        <v>388614.11</v>
      </c>
      <c r="M22">
        <f t="shared" si="5"/>
        <v>504.0461695810272</v>
      </c>
    </row>
    <row r="23" spans="1:13" ht="12.75" outlineLevel="1">
      <c r="A23" s="44">
        <v>613</v>
      </c>
      <c r="B23" s="58" t="s">
        <v>20</v>
      </c>
      <c r="C23" s="57">
        <f>'Final FY09 IA Allocations'!K18</f>
        <v>761001</v>
      </c>
      <c r="D23" s="36">
        <f t="shared" si="1"/>
        <v>0.0018049046157429176</v>
      </c>
      <c r="E23" s="57">
        <f t="shared" si="2"/>
        <v>6410.786534416017</v>
      </c>
      <c r="F23" s="58">
        <f>'Final 2007 Census'!M22</f>
        <v>2947</v>
      </c>
      <c r="G23" s="36">
        <f t="shared" si="6"/>
        <v>0.0016420699777008345</v>
      </c>
      <c r="H23" s="57">
        <f t="shared" si="3"/>
        <v>3888.279380451845</v>
      </c>
      <c r="I23" s="35">
        <f t="shared" si="0"/>
        <v>10299.065914867862</v>
      </c>
      <c r="J23">
        <v>5919783</v>
      </c>
      <c r="K23">
        <f t="shared" si="4"/>
        <v>0.0017397708522200665</v>
      </c>
      <c r="L23">
        <v>388614.11</v>
      </c>
      <c r="M23">
        <f t="shared" si="5"/>
        <v>676.0995013394427</v>
      </c>
    </row>
    <row r="24" spans="1:13" ht="12.75" outlineLevel="1">
      <c r="A24" s="44">
        <v>763</v>
      </c>
      <c r="B24" s="58" t="s">
        <v>21</v>
      </c>
      <c r="C24" s="57">
        <f>'Final FY09 IA Allocations'!K19</f>
        <v>130288</v>
      </c>
      <c r="D24" s="36">
        <f t="shared" si="1"/>
        <v>0.0003090106485745922</v>
      </c>
      <c r="E24" s="57">
        <f t="shared" si="2"/>
        <v>1097.5656483973005</v>
      </c>
      <c r="F24" s="58">
        <f>'Final 2007 Census'!M23</f>
        <v>929</v>
      </c>
      <c r="G24" s="36">
        <f t="shared" si="6"/>
        <v>0.0005176392973478369</v>
      </c>
      <c r="H24" s="57">
        <f t="shared" si="3"/>
        <v>1225.7249896300523</v>
      </c>
      <c r="I24" s="35">
        <f t="shared" si="0"/>
        <v>2323.2906380273525</v>
      </c>
      <c r="J24">
        <v>5919783</v>
      </c>
      <c r="K24">
        <f t="shared" si="4"/>
        <v>0.00039246212876846204</v>
      </c>
      <c r="L24">
        <v>388614.11</v>
      </c>
      <c r="M24">
        <f t="shared" si="5"/>
        <v>152.51632088006127</v>
      </c>
    </row>
    <row r="25" spans="1:13" ht="12.75" outlineLevel="1">
      <c r="A25" s="44">
        <v>614</v>
      </c>
      <c r="B25" s="58" t="s">
        <v>22</v>
      </c>
      <c r="C25" s="57">
        <f>'Final FY09 IA Allocations'!K20</f>
        <v>1351727</v>
      </c>
      <c r="D25" s="36">
        <f t="shared" si="1"/>
        <v>0.0032059593897042537</v>
      </c>
      <c r="E25" s="57">
        <f t="shared" si="2"/>
        <v>11387.150936472566</v>
      </c>
      <c r="F25" s="58">
        <f>'Final 2007 Census'!M24</f>
        <v>2954</v>
      </c>
      <c r="G25" s="36">
        <f t="shared" si="6"/>
        <v>0.0016459703814483426</v>
      </c>
      <c r="H25" s="57">
        <f t="shared" si="3"/>
        <v>3897.515198457669</v>
      </c>
      <c r="I25" s="35">
        <f t="shared" si="0"/>
        <v>15284.666134930236</v>
      </c>
      <c r="J25">
        <v>5919783</v>
      </c>
      <c r="K25">
        <f t="shared" si="4"/>
        <v>0.002581963922483347</v>
      </c>
      <c r="L25">
        <v>388614.11</v>
      </c>
      <c r="M25">
        <f t="shared" si="5"/>
        <v>1003.387611787975</v>
      </c>
    </row>
    <row r="26" spans="1:13" ht="12.75">
      <c r="A26" s="44">
        <v>615</v>
      </c>
      <c r="B26" s="58" t="s">
        <v>23</v>
      </c>
      <c r="C26" s="57">
        <f>'Final FY09 IA Allocations'!K21</f>
        <v>711965</v>
      </c>
      <c r="D26" s="36">
        <f t="shared" si="1"/>
        <v>0.0016886034509118993</v>
      </c>
      <c r="E26" s="57">
        <f t="shared" si="2"/>
        <v>5997.699917576323</v>
      </c>
      <c r="F26" s="58">
        <f>'Final 2007 Census'!M25</f>
        <v>6233</v>
      </c>
      <c r="G26" s="36">
        <f t="shared" si="6"/>
        <v>0.003473030936888124</v>
      </c>
      <c r="H26" s="57">
        <f t="shared" si="3"/>
        <v>8223.836232900017</v>
      </c>
      <c r="I26" s="35">
        <f t="shared" si="0"/>
        <v>14221.53615047634</v>
      </c>
      <c r="J26">
        <v>5919783</v>
      </c>
      <c r="K26">
        <f t="shared" si="4"/>
        <v>0.0024023745719186566</v>
      </c>
      <c r="L26">
        <v>388614.11</v>
      </c>
      <c r="M26">
        <f t="shared" si="5"/>
        <v>933.5966561527997</v>
      </c>
    </row>
    <row r="27" spans="1:13" ht="12.75" outlineLevel="1">
      <c r="A27" s="44">
        <v>764</v>
      </c>
      <c r="B27" s="58" t="s">
        <v>24</v>
      </c>
      <c r="C27" s="57">
        <f>'Final FY09 IA Allocations'!K22</f>
        <v>379201</v>
      </c>
      <c r="D27" s="36">
        <f t="shared" si="1"/>
        <v>0.0008993702179029069</v>
      </c>
      <c r="E27" s="57">
        <f t="shared" si="2"/>
        <v>3194.446084350859</v>
      </c>
      <c r="F27" s="58">
        <f>'Final 2007 Census'!M26</f>
        <v>2751</v>
      </c>
      <c r="G27" s="36">
        <f t="shared" si="6"/>
        <v>0.0015328586727706129</v>
      </c>
      <c r="H27" s="57">
        <f t="shared" si="3"/>
        <v>3629.6764762887774</v>
      </c>
      <c r="I27" s="35">
        <f t="shared" si="0"/>
        <v>6824.1225606396365</v>
      </c>
      <c r="J27">
        <v>5919783</v>
      </c>
      <c r="K27">
        <f t="shared" si="4"/>
        <v>0.001152765660606079</v>
      </c>
      <c r="L27">
        <v>388614.11</v>
      </c>
      <c r="M27">
        <f t="shared" si="5"/>
        <v>447.9810012349934</v>
      </c>
    </row>
    <row r="28" spans="1:13" ht="12.75">
      <c r="A28" s="44">
        <v>616</v>
      </c>
      <c r="B28" s="58" t="s">
        <v>25</v>
      </c>
      <c r="C28" s="57">
        <f>'Final FY09 IA Allocations'!K23</f>
        <v>2527607</v>
      </c>
      <c r="D28" s="36">
        <f t="shared" si="1"/>
        <v>0.005994853543009941</v>
      </c>
      <c r="E28" s="57">
        <f t="shared" si="2"/>
        <v>21292.940377076593</v>
      </c>
      <c r="F28" s="58">
        <f>'Final 2007 Census'!M27</f>
        <v>10062</v>
      </c>
      <c r="G28" s="36">
        <f t="shared" si="6"/>
        <v>0.005606551786774956</v>
      </c>
      <c r="H28" s="57">
        <f t="shared" si="3"/>
        <v>13275.828682085668</v>
      </c>
      <c r="I28" s="35">
        <f t="shared" si="0"/>
        <v>34568.76905916226</v>
      </c>
      <c r="J28">
        <v>5919783</v>
      </c>
      <c r="K28">
        <f t="shared" si="4"/>
        <v>0.005839533148286392</v>
      </c>
      <c r="L28">
        <v>388614.11</v>
      </c>
      <c r="M28">
        <f t="shared" si="5"/>
        <v>2269.324977236814</v>
      </c>
    </row>
    <row r="29" spans="1:13" ht="12.75" outlineLevel="1">
      <c r="A29" s="44">
        <v>617</v>
      </c>
      <c r="B29" s="58" t="s">
        <v>26</v>
      </c>
      <c r="C29" s="57">
        <f>'Final FY09 IA Allocations'!K24</f>
        <v>2132897</v>
      </c>
      <c r="D29" s="36">
        <f t="shared" si="1"/>
        <v>0.0050586998442895895</v>
      </c>
      <c r="E29" s="57">
        <f t="shared" si="2"/>
        <v>17967.844151185505</v>
      </c>
      <c r="F29" s="58">
        <f>'Final 2007 Census'!M28</f>
        <v>4903</v>
      </c>
      <c r="G29" s="36">
        <f t="shared" si="6"/>
        <v>0.0027319542248616193</v>
      </c>
      <c r="H29" s="57">
        <f t="shared" si="3"/>
        <v>6469.030811793484</v>
      </c>
      <c r="I29" s="35">
        <f t="shared" si="0"/>
        <v>24436.87496297899</v>
      </c>
      <c r="J29">
        <v>5919783</v>
      </c>
      <c r="K29">
        <f t="shared" si="4"/>
        <v>0.004128001814083217</v>
      </c>
      <c r="L29">
        <v>388614.11</v>
      </c>
      <c r="M29">
        <f t="shared" si="5"/>
        <v>1604.1997510583346</v>
      </c>
    </row>
    <row r="30" spans="1:13" ht="12.75" outlineLevel="1">
      <c r="A30" s="44">
        <v>618</v>
      </c>
      <c r="B30" s="58" t="s">
        <v>27</v>
      </c>
      <c r="C30" s="57">
        <f>'Final FY09 IA Allocations'!K25</f>
        <v>741004</v>
      </c>
      <c r="D30" s="36">
        <f t="shared" si="1"/>
        <v>0.001757476718012151</v>
      </c>
      <c r="E30" s="57">
        <f t="shared" si="2"/>
        <v>6242.328807910117</v>
      </c>
      <c r="F30" s="58">
        <f>'Final 2007 Census'!M29</f>
        <v>4001</v>
      </c>
      <c r="G30" s="36">
        <f t="shared" si="6"/>
        <v>0.002229359341968456</v>
      </c>
      <c r="H30" s="57">
        <f t="shared" si="3"/>
        <v>5278.929691614467</v>
      </c>
      <c r="I30" s="35">
        <f t="shared" si="0"/>
        <v>11521.258499524583</v>
      </c>
      <c r="J30">
        <v>5919783</v>
      </c>
      <c r="K30">
        <f t="shared" si="4"/>
        <v>0.0019462298701700017</v>
      </c>
      <c r="L30">
        <v>388614.11</v>
      </c>
      <c r="M30">
        <f t="shared" si="5"/>
        <v>756.3323888515307</v>
      </c>
    </row>
    <row r="31" spans="1:13" ht="12.75" outlineLevel="1">
      <c r="A31" s="44">
        <v>765</v>
      </c>
      <c r="B31" s="58" t="s">
        <v>28</v>
      </c>
      <c r="C31" s="57">
        <f>'Final FY09 IA Allocations'!K26</f>
        <v>608862</v>
      </c>
      <c r="D31" s="36">
        <f t="shared" si="1"/>
        <v>0.001444068843734061</v>
      </c>
      <c r="E31" s="57">
        <f t="shared" si="2"/>
        <v>5129.1447855096185</v>
      </c>
      <c r="F31" s="58">
        <f>'Final 2007 Census'!M30</f>
        <v>2171</v>
      </c>
      <c r="G31" s="36">
        <f t="shared" si="6"/>
        <v>0.0012096823622628136</v>
      </c>
      <c r="H31" s="57">
        <f t="shared" si="3"/>
        <v>2864.422984377657</v>
      </c>
      <c r="I31" s="35">
        <f t="shared" si="0"/>
        <v>7993.567769887275</v>
      </c>
      <c r="J31">
        <v>5919783</v>
      </c>
      <c r="K31">
        <f t="shared" si="4"/>
        <v>0.0013503143223133813</v>
      </c>
      <c r="L31">
        <v>388614.11</v>
      </c>
      <c r="M31">
        <f t="shared" si="5"/>
        <v>524.7511985860677</v>
      </c>
    </row>
    <row r="32" spans="1:13" ht="12.75" outlineLevel="1">
      <c r="A32" s="44">
        <v>619</v>
      </c>
      <c r="B32" s="58" t="s">
        <v>29</v>
      </c>
      <c r="C32" s="57">
        <f>'Final FY09 IA Allocations'!K27</f>
        <v>450067</v>
      </c>
      <c r="D32" s="36">
        <f t="shared" si="1"/>
        <v>0.0010674466994045576</v>
      </c>
      <c r="E32" s="57">
        <f t="shared" si="2"/>
        <v>3791.431894550748</v>
      </c>
      <c r="F32" s="58">
        <f>'Final 2007 Census'!M31</f>
        <v>840</v>
      </c>
      <c r="G32" s="36">
        <f t="shared" si="6"/>
        <v>0.00046804844970095046</v>
      </c>
      <c r="H32" s="57">
        <f t="shared" si="3"/>
        <v>1108.2981606988633</v>
      </c>
      <c r="I32" s="35">
        <f t="shared" si="0"/>
        <v>4899.730055249611</v>
      </c>
      <c r="J32">
        <v>5919783</v>
      </c>
      <c r="K32">
        <f t="shared" si="4"/>
        <v>0.0008276874431460766</v>
      </c>
      <c r="L32">
        <v>388614.11</v>
      </c>
      <c r="M32">
        <f t="shared" si="5"/>
        <v>321.65101907638814</v>
      </c>
    </row>
    <row r="33" spans="1:13" ht="12.75" outlineLevel="1">
      <c r="A33" s="44">
        <v>620</v>
      </c>
      <c r="B33" s="58" t="s">
        <v>30</v>
      </c>
      <c r="C33" s="57">
        <f>'Final FY09 IA Allocations'!K28</f>
        <v>1508735</v>
      </c>
      <c r="D33" s="36">
        <f t="shared" si="1"/>
        <v>0.003578343215623752</v>
      </c>
      <c r="E33" s="57">
        <f t="shared" si="2"/>
        <v>12709.809871474741</v>
      </c>
      <c r="F33" s="58">
        <f>'Final 2007 Census'!M32</f>
        <v>10773</v>
      </c>
      <c r="G33" s="36">
        <f t="shared" si="6"/>
        <v>0.00600272136741469</v>
      </c>
      <c r="H33" s="57">
        <f t="shared" si="3"/>
        <v>14213.923910962922</v>
      </c>
      <c r="I33" s="35">
        <f t="shared" si="0"/>
        <v>26923.733782437663</v>
      </c>
      <c r="J33">
        <v>5919783</v>
      </c>
      <c r="K33">
        <f t="shared" si="4"/>
        <v>0.004548094716045784</v>
      </c>
      <c r="L33">
        <v>388614.11</v>
      </c>
      <c r="M33">
        <f t="shared" si="5"/>
        <v>1767.453780271835</v>
      </c>
    </row>
    <row r="34" spans="1:13" ht="12.75" outlineLevel="1">
      <c r="A34" s="44">
        <v>621</v>
      </c>
      <c r="B34" s="58" t="s">
        <v>31</v>
      </c>
      <c r="C34" s="57">
        <f>'Final FY09 IA Allocations'!K29</f>
        <v>830699</v>
      </c>
      <c r="D34" s="36">
        <f t="shared" si="1"/>
        <v>0.001970210892486378</v>
      </c>
      <c r="E34" s="57">
        <f t="shared" si="2"/>
        <v>6997.932937476891</v>
      </c>
      <c r="F34" s="58">
        <f>'Final 2007 Census'!M33</f>
        <v>1975</v>
      </c>
      <c r="G34" s="36">
        <f t="shared" si="6"/>
        <v>0.0011004710573325918</v>
      </c>
      <c r="H34" s="57">
        <f t="shared" si="3"/>
        <v>2605.820080214589</v>
      </c>
      <c r="I34" s="35">
        <f t="shared" si="0"/>
        <v>9603.75301769148</v>
      </c>
      <c r="J34">
        <v>5919783</v>
      </c>
      <c r="K34">
        <f t="shared" si="4"/>
        <v>0.0016223150439283805</v>
      </c>
      <c r="L34">
        <v>388614.11</v>
      </c>
      <c r="M34">
        <f t="shared" si="5"/>
        <v>630.4545169358385</v>
      </c>
    </row>
    <row r="35" spans="1:13" ht="12.75" outlineLevel="1">
      <c r="A35" s="44">
        <v>622</v>
      </c>
      <c r="B35" s="58" t="s">
        <v>32</v>
      </c>
      <c r="C35" s="57">
        <f>'Final FY09 IA Allocations'!K30</f>
        <v>2773638</v>
      </c>
      <c r="D35" s="36">
        <f t="shared" si="1"/>
        <v>0.006578377726967447</v>
      </c>
      <c r="E35" s="57">
        <f t="shared" si="2"/>
        <v>23365.54241288063</v>
      </c>
      <c r="F35" s="58">
        <f>'Final 2007 Census'!M34</f>
        <v>17098</v>
      </c>
      <c r="G35" s="36">
        <f t="shared" si="6"/>
        <v>0.009527014753555775</v>
      </c>
      <c r="H35" s="57">
        <f t="shared" si="3"/>
        <v>22559.14518051091</v>
      </c>
      <c r="I35" s="35">
        <f t="shared" si="0"/>
        <v>45924.68759339154</v>
      </c>
      <c r="J35">
        <v>5919783</v>
      </c>
      <c r="K35">
        <f t="shared" si="4"/>
        <v>0.007757832946476508</v>
      </c>
      <c r="L35">
        <v>388614.11</v>
      </c>
      <c r="M35">
        <f t="shared" si="5"/>
        <v>3014.8033460236456</v>
      </c>
    </row>
    <row r="36" spans="1:13" ht="12.75" outlineLevel="1">
      <c r="A36" s="44">
        <v>766</v>
      </c>
      <c r="B36" s="58" t="s">
        <v>33</v>
      </c>
      <c r="C36" s="57">
        <f>'Final FY09 IA Allocations'!K31</f>
        <v>1372329</v>
      </c>
      <c r="D36" s="36">
        <f t="shared" si="1"/>
        <v>0.0032548221965777472</v>
      </c>
      <c r="E36" s="57">
        <f t="shared" si="2"/>
        <v>11560.705273696878</v>
      </c>
      <c r="F36" s="58">
        <f>'Final 2007 Census'!M35</f>
        <v>3737</v>
      </c>
      <c r="G36" s="36">
        <f t="shared" si="6"/>
        <v>0.002082258400633871</v>
      </c>
      <c r="H36" s="57">
        <f t="shared" si="3"/>
        <v>4930.607412537681</v>
      </c>
      <c r="I36" s="35">
        <f t="shared" si="0"/>
        <v>16491.31268623456</v>
      </c>
      <c r="J36">
        <v>5919783</v>
      </c>
      <c r="K36">
        <f t="shared" si="4"/>
        <v>0.002785796825024593</v>
      </c>
      <c r="L36">
        <v>388614.11</v>
      </c>
      <c r="M36">
        <f t="shared" si="5"/>
        <v>1082.599953797758</v>
      </c>
    </row>
    <row r="37" spans="1:13" ht="12.75" outlineLevel="1">
      <c r="A37" s="44">
        <v>767</v>
      </c>
      <c r="B37" s="58" t="s">
        <v>34</v>
      </c>
      <c r="C37" s="57">
        <f>'Final FY09 IA Allocations'!K32</f>
        <v>1033565</v>
      </c>
      <c r="D37" s="36">
        <f t="shared" si="1"/>
        <v>0.0024513584596739407</v>
      </c>
      <c r="E37" s="57">
        <f t="shared" si="2"/>
        <v>8706.90654078469</v>
      </c>
      <c r="F37" s="58">
        <f>'Final 2007 Census'!M36</f>
        <v>3738</v>
      </c>
      <c r="G37" s="36">
        <f t="shared" si="6"/>
        <v>0.0020828156011692294</v>
      </c>
      <c r="H37" s="57">
        <f t="shared" si="3"/>
        <v>4931.926815109941</v>
      </c>
      <c r="I37" s="35">
        <f t="shared" si="0"/>
        <v>13638.833355894632</v>
      </c>
      <c r="J37">
        <v>5919783</v>
      </c>
      <c r="K37">
        <f t="shared" si="4"/>
        <v>0.0023039414377004413</v>
      </c>
      <c r="L37">
        <v>388614.11</v>
      </c>
      <c r="M37">
        <f t="shared" si="5"/>
        <v>895.3441513040774</v>
      </c>
    </row>
    <row r="38" spans="1:13" ht="12.75" outlineLevel="1">
      <c r="A38" s="44">
        <v>623</v>
      </c>
      <c r="B38" s="58" t="s">
        <v>35</v>
      </c>
      <c r="C38" s="57">
        <f>'Final FY09 IA Allocations'!K33</f>
        <v>1769447</v>
      </c>
      <c r="D38" s="36">
        <f t="shared" si="1"/>
        <v>0.004196687070861219</v>
      </c>
      <c r="E38" s="57">
        <f t="shared" si="2"/>
        <v>14906.086852662243</v>
      </c>
      <c r="F38" s="58">
        <f>'Final 2007 Census'!M37</f>
        <v>11688</v>
      </c>
      <c r="G38" s="36">
        <f t="shared" si="6"/>
        <v>0.006512559857267511</v>
      </c>
      <c r="H38" s="57">
        <f t="shared" si="3"/>
        <v>15421.177264581325</v>
      </c>
      <c r="I38" s="35">
        <f t="shared" si="0"/>
        <v>30327.26411724357</v>
      </c>
      <c r="J38">
        <v>5919783</v>
      </c>
      <c r="K38">
        <f t="shared" si="4"/>
        <v>0.005123036455431486</v>
      </c>
      <c r="L38">
        <v>388614.11</v>
      </c>
      <c r="M38">
        <f t="shared" si="5"/>
        <v>1990.8842526250614</v>
      </c>
    </row>
    <row r="39" spans="1:13" ht="12.75" outlineLevel="1">
      <c r="A39" s="44">
        <v>624</v>
      </c>
      <c r="B39" s="58" t="s">
        <v>36</v>
      </c>
      <c r="C39" s="57">
        <f>'Final FY09 IA Allocations'!K34</f>
        <v>668876</v>
      </c>
      <c r="D39" s="36">
        <f t="shared" si="1"/>
        <v>0.001586407087191291</v>
      </c>
      <c r="E39" s="57">
        <f t="shared" si="2"/>
        <v>5634.71172047612</v>
      </c>
      <c r="F39" s="58">
        <f>'Final 2007 Census'!M38</f>
        <v>1858</v>
      </c>
      <c r="G39" s="36">
        <f t="shared" si="6"/>
        <v>0.0010352785946956737</v>
      </c>
      <c r="H39" s="57">
        <f t="shared" si="3"/>
        <v>2451.4499792601046</v>
      </c>
      <c r="I39" s="35">
        <f t="shared" si="0"/>
        <v>8086.161699736224</v>
      </c>
      <c r="J39">
        <v>5919783</v>
      </c>
      <c r="K39">
        <f t="shared" si="4"/>
        <v>0.0013659557621852397</v>
      </c>
      <c r="L39">
        <v>388614.11</v>
      </c>
      <c r="M39">
        <f t="shared" si="5"/>
        <v>530.8296828209885</v>
      </c>
    </row>
    <row r="40" spans="1:13" ht="12.75" outlineLevel="1">
      <c r="A40" s="44">
        <v>625</v>
      </c>
      <c r="B40" s="58" t="s">
        <v>37</v>
      </c>
      <c r="C40" s="57">
        <f>'Final FY09 IA Allocations'!K35</f>
        <v>13584788</v>
      </c>
      <c r="D40" s="36">
        <f t="shared" si="1"/>
        <v>0.032219729757370884</v>
      </c>
      <c r="E40" s="57">
        <f t="shared" si="2"/>
        <v>114440.29112090038</v>
      </c>
      <c r="F40" s="58">
        <f>'Final 2007 Census'!M39</f>
        <v>44044</v>
      </c>
      <c r="G40" s="36">
        <f t="shared" si="6"/>
        <v>0.024541340379319838</v>
      </c>
      <c r="H40" s="57">
        <f t="shared" si="3"/>
        <v>58111.76689264373</v>
      </c>
      <c r="I40" s="35">
        <f t="shared" si="0"/>
        <v>172552.05801354413</v>
      </c>
      <c r="J40">
        <v>5919783</v>
      </c>
      <c r="K40">
        <f t="shared" si="4"/>
        <v>0.029148375542404868</v>
      </c>
      <c r="L40">
        <v>388614.11</v>
      </c>
      <c r="M40">
        <f t="shared" si="5"/>
        <v>11327.470019357435</v>
      </c>
    </row>
    <row r="41" spans="1:13" ht="12.75" outlineLevel="1">
      <c r="A41" s="44">
        <v>626</v>
      </c>
      <c r="B41" s="58" t="s">
        <v>38</v>
      </c>
      <c r="C41" s="57">
        <f>'Final FY09 IA Allocations'!K36</f>
        <v>316284</v>
      </c>
      <c r="D41" s="36">
        <f t="shared" si="1"/>
        <v>0.000750146782311236</v>
      </c>
      <c r="E41" s="57">
        <f t="shared" si="2"/>
        <v>2664.423842085931</v>
      </c>
      <c r="F41" s="58">
        <f>'Final 2007 Census'!M40</f>
        <v>544</v>
      </c>
      <c r="G41" s="36">
        <f t="shared" si="6"/>
        <v>0.00030311709123490124</v>
      </c>
      <c r="H41" s="57">
        <f t="shared" si="3"/>
        <v>717.75499930974</v>
      </c>
      <c r="I41" s="35">
        <f t="shared" si="0"/>
        <v>3382.178841395671</v>
      </c>
      <c r="J41">
        <v>5919783</v>
      </c>
      <c r="K41">
        <f t="shared" si="4"/>
        <v>0.0005713349359926995</v>
      </c>
      <c r="L41">
        <v>388614.11</v>
      </c>
      <c r="M41">
        <f t="shared" si="5"/>
        <v>222.02881766270988</v>
      </c>
    </row>
    <row r="42" spans="1:13" ht="12.75" outlineLevel="1">
      <c r="A42" s="44">
        <v>627</v>
      </c>
      <c r="B42" s="58" t="s">
        <v>39</v>
      </c>
      <c r="C42" s="57">
        <f>'Final FY09 IA Allocations'!K37</f>
        <v>958565</v>
      </c>
      <c r="D42" s="36">
        <f t="shared" si="1"/>
        <v>0.002273477160988763</v>
      </c>
      <c r="E42" s="57">
        <f t="shared" si="2"/>
        <v>8075.09529470065</v>
      </c>
      <c r="F42" s="58">
        <f>'Final 2007 Census'!M41</f>
        <v>4194</v>
      </c>
      <c r="G42" s="36">
        <f t="shared" si="6"/>
        <v>0.002336899045292603</v>
      </c>
      <c r="H42" s="57">
        <f t="shared" si="3"/>
        <v>5533.574388060753</v>
      </c>
      <c r="I42" s="35">
        <f aca="true" t="shared" si="7" ref="I42:I73">(E42+H42)</f>
        <v>13608.669682761403</v>
      </c>
      <c r="J42">
        <v>5919783</v>
      </c>
      <c r="K42">
        <f t="shared" si="4"/>
        <v>0.002298846035870133</v>
      </c>
      <c r="L42">
        <v>388614.11</v>
      </c>
      <c r="M42">
        <f t="shared" si="5"/>
        <v>893.3640062566998</v>
      </c>
    </row>
    <row r="43" spans="1:13" ht="12.75" outlineLevel="1">
      <c r="A43" s="44">
        <v>628</v>
      </c>
      <c r="B43" s="58" t="s">
        <v>40</v>
      </c>
      <c r="C43" s="57">
        <f>'Final FY09 IA Allocations'!K38</f>
        <v>3070992</v>
      </c>
      <c r="D43" s="36">
        <f t="shared" si="1"/>
        <v>0.0072836272694905444</v>
      </c>
      <c r="E43" s="57">
        <f t="shared" si="2"/>
        <v>25870.49709645495</v>
      </c>
      <c r="F43" s="58">
        <f>'Final 2007 Census'!M42</f>
        <v>41360</v>
      </c>
      <c r="G43" s="36">
        <f t="shared" si="6"/>
        <v>0.023045814142418228</v>
      </c>
      <c r="H43" s="57">
        <f t="shared" si="3"/>
        <v>54570.49038869641</v>
      </c>
      <c r="I43" s="35">
        <f t="shared" si="7"/>
        <v>80440.98748515136</v>
      </c>
      <c r="J43">
        <v>5919783</v>
      </c>
      <c r="K43">
        <f t="shared" si="4"/>
        <v>0.013588502734838652</v>
      </c>
      <c r="L43">
        <v>388614.11</v>
      </c>
      <c r="M43">
        <f t="shared" si="5"/>
        <v>5280.683896531888</v>
      </c>
    </row>
    <row r="44" spans="1:13" ht="12.75" outlineLevel="1">
      <c r="A44" s="44">
        <v>769</v>
      </c>
      <c r="B44" s="58" t="s">
        <v>41</v>
      </c>
      <c r="C44" s="57">
        <f>'Final FY09 IA Allocations'!K39</f>
        <v>55276</v>
      </c>
      <c r="D44" s="36">
        <f t="shared" si="1"/>
        <v>0.000131100888881625</v>
      </c>
      <c r="E44" s="57">
        <f t="shared" si="2"/>
        <v>465.653312513886</v>
      </c>
      <c r="F44" s="58">
        <f>'Final 2007 Census'!M43</f>
        <v>471</v>
      </c>
      <c r="G44" s="36">
        <f t="shared" si="6"/>
        <v>0.00026244145215374725</v>
      </c>
      <c r="H44" s="57">
        <f t="shared" si="3"/>
        <v>621.4386115347198</v>
      </c>
      <c r="I44" s="35">
        <f t="shared" si="7"/>
        <v>1087.091924048606</v>
      </c>
      <c r="J44">
        <v>5919783</v>
      </c>
      <c r="K44">
        <f t="shared" si="4"/>
        <v>0.00018363712386900094</v>
      </c>
      <c r="L44">
        <v>388614.11</v>
      </c>
      <c r="M44">
        <f t="shared" si="5"/>
        <v>71.36397745531156</v>
      </c>
    </row>
    <row r="45" spans="1:13" ht="12.75" outlineLevel="1">
      <c r="A45" s="44">
        <v>629</v>
      </c>
      <c r="B45" s="58" t="s">
        <v>42</v>
      </c>
      <c r="C45" s="57">
        <f>'Final FY09 IA Allocations'!K40</f>
        <v>3595689</v>
      </c>
      <c r="D45" s="36">
        <f t="shared" si="1"/>
        <v>0.0085280777198401</v>
      </c>
      <c r="E45" s="57">
        <f t="shared" si="2"/>
        <v>30290.623301609055</v>
      </c>
      <c r="F45" s="58">
        <f>'Final 2007 Census'!M44</f>
        <v>14458</v>
      </c>
      <c r="G45" s="36">
        <f t="shared" si="6"/>
        <v>0.008056005340209931</v>
      </c>
      <c r="H45" s="57">
        <f t="shared" si="3"/>
        <v>19075.922389743053</v>
      </c>
      <c r="I45" s="35">
        <f t="shared" si="7"/>
        <v>49366.545691352105</v>
      </c>
      <c r="J45">
        <v>5919783</v>
      </c>
      <c r="K45">
        <f t="shared" si="4"/>
        <v>0.00833924920750509</v>
      </c>
      <c r="L45">
        <v>388614.11</v>
      </c>
      <c r="M45">
        <f t="shared" si="5"/>
        <v>3240.7499088427953</v>
      </c>
    </row>
    <row r="46" spans="1:13" ht="12.75" outlineLevel="1">
      <c r="A46" s="44">
        <v>630</v>
      </c>
      <c r="B46" s="58" t="s">
        <v>43</v>
      </c>
      <c r="C46" s="57">
        <f>'Final FY09 IA Allocations'!K41</f>
        <v>397384</v>
      </c>
      <c r="D46" s="36">
        <f t="shared" si="1"/>
        <v>0.0009424957599561414</v>
      </c>
      <c r="E46" s="57">
        <f t="shared" si="2"/>
        <v>3347.6224028514744</v>
      </c>
      <c r="F46" s="58">
        <f>'Final 2007 Census'!M45</f>
        <v>535</v>
      </c>
      <c r="G46" s="36">
        <f t="shared" si="6"/>
        <v>0.0002981022864166768</v>
      </c>
      <c r="H46" s="57">
        <f t="shared" si="3"/>
        <v>705.880376159395</v>
      </c>
      <c r="I46" s="35">
        <f t="shared" si="7"/>
        <v>4053.5027790108693</v>
      </c>
      <c r="J46">
        <v>5919783</v>
      </c>
      <c r="K46">
        <f t="shared" si="4"/>
        <v>0.0006847384066292412</v>
      </c>
      <c r="L46">
        <v>388614.11</v>
      </c>
      <c r="M46">
        <f t="shared" si="5"/>
        <v>266.09900647504065</v>
      </c>
    </row>
    <row r="47" spans="1:13" ht="12.75" outlineLevel="1">
      <c r="A47" s="44">
        <v>631</v>
      </c>
      <c r="B47" s="58" t="s">
        <v>44</v>
      </c>
      <c r="C47" s="57">
        <f>'Final FY09 IA Allocations'!K42</f>
        <v>15738218</v>
      </c>
      <c r="D47" s="36">
        <f t="shared" si="1"/>
        <v>0.03732712875773917</v>
      </c>
      <c r="E47" s="57">
        <f t="shared" si="2"/>
        <v>132581.10834296377</v>
      </c>
      <c r="F47" s="58">
        <f>'Final 2007 Census'!M46</f>
        <v>58190</v>
      </c>
      <c r="G47" s="36">
        <f t="shared" si="6"/>
        <v>0.03242349915249799</v>
      </c>
      <c r="H47" s="57">
        <f t="shared" si="3"/>
        <v>76776.0356798415</v>
      </c>
      <c r="I47" s="35">
        <f t="shared" si="7"/>
        <v>209357.14402280527</v>
      </c>
      <c r="J47">
        <v>5919783</v>
      </c>
      <c r="K47">
        <f t="shared" si="4"/>
        <v>0.035365678779577775</v>
      </c>
      <c r="L47">
        <v>388614.11</v>
      </c>
      <c r="M47">
        <f t="shared" si="5"/>
        <v>13743.601783471502</v>
      </c>
    </row>
    <row r="48" spans="1:13" ht="12.75" outlineLevel="1">
      <c r="A48" s="44">
        <v>632</v>
      </c>
      <c r="B48" s="58" t="s">
        <v>45</v>
      </c>
      <c r="C48" s="57">
        <f>'Final FY09 IA Allocations'!K43</f>
        <v>548520</v>
      </c>
      <c r="D48" s="36">
        <f t="shared" si="1"/>
        <v>0.0013009526660639147</v>
      </c>
      <c r="E48" s="57">
        <f t="shared" si="2"/>
        <v>4620.814729360242</v>
      </c>
      <c r="F48" s="58">
        <f>'Final 2007 Census'!M47</f>
        <v>1386</v>
      </c>
      <c r="G48" s="36">
        <f t="shared" si="6"/>
        <v>0.0007722799420065683</v>
      </c>
      <c r="H48" s="57">
        <f t="shared" si="3"/>
        <v>1828.6919651531243</v>
      </c>
      <c r="I48" s="35">
        <f t="shared" si="7"/>
        <v>6449.506694513367</v>
      </c>
      <c r="J48">
        <v>5919783</v>
      </c>
      <c r="K48">
        <f t="shared" si="4"/>
        <v>0.0010894836338618099</v>
      </c>
      <c r="L48">
        <v>388614.11</v>
      </c>
      <c r="M48">
        <f t="shared" si="5"/>
        <v>423.38871273277306</v>
      </c>
    </row>
    <row r="49" spans="1:13" ht="12.75" outlineLevel="1">
      <c r="A49" s="44">
        <v>633</v>
      </c>
      <c r="B49" s="58" t="s">
        <v>46</v>
      </c>
      <c r="C49" s="57">
        <f>'Final FY09 IA Allocations'!K44</f>
        <v>14406625</v>
      </c>
      <c r="D49" s="36">
        <f t="shared" si="1"/>
        <v>0.03416892219560462</v>
      </c>
      <c r="E49" s="57">
        <f t="shared" si="2"/>
        <v>121363.56924153997</v>
      </c>
      <c r="F49" s="58">
        <f>'Final 2007 Census'!M48</f>
        <v>117583</v>
      </c>
      <c r="G49" s="36">
        <f t="shared" si="6"/>
        <v>0.06551731054903198</v>
      </c>
      <c r="H49" s="57">
        <f t="shared" si="3"/>
        <v>155139.31265411244</v>
      </c>
      <c r="I49" s="35">
        <f t="shared" si="7"/>
        <v>276502.8818956524</v>
      </c>
      <c r="J49">
        <v>5919783</v>
      </c>
      <c r="K49">
        <f t="shared" si="4"/>
        <v>0.04670827999871826</v>
      </c>
      <c r="L49">
        <v>388614.11</v>
      </c>
      <c r="M49">
        <f t="shared" si="5"/>
        <v>18151.496661332698</v>
      </c>
    </row>
    <row r="50" spans="1:13" ht="12.75" outlineLevel="1">
      <c r="A50" s="44">
        <v>634</v>
      </c>
      <c r="B50" s="58" t="s">
        <v>47</v>
      </c>
      <c r="C50" s="57">
        <f>'Final FY09 IA Allocations'!K45</f>
        <v>2662834</v>
      </c>
      <c r="D50" s="36">
        <f t="shared" si="1"/>
        <v>0.006315578268040615</v>
      </c>
      <c r="E50" s="57">
        <f t="shared" si="2"/>
        <v>22432.11290206602</v>
      </c>
      <c r="F50" s="58">
        <f>'Final 2007 Census'!M49</f>
        <v>7901</v>
      </c>
      <c r="G50" s="36">
        <f t="shared" si="6"/>
        <v>0.0044024414298657255</v>
      </c>
      <c r="H50" s="57">
        <f t="shared" si="3"/>
        <v>10424.599723430616</v>
      </c>
      <c r="I50" s="35">
        <f t="shared" si="7"/>
        <v>32856.712625496635</v>
      </c>
      <c r="J50">
        <v>5919783</v>
      </c>
      <c r="K50">
        <f t="shared" si="4"/>
        <v>0.005550323825298433</v>
      </c>
      <c r="L50">
        <v>388614.11</v>
      </c>
      <c r="M50">
        <f t="shared" si="5"/>
        <v>2156.934153580146</v>
      </c>
    </row>
    <row r="51" spans="1:13" ht="12.75" outlineLevel="1">
      <c r="A51" s="44">
        <v>635</v>
      </c>
      <c r="B51" s="58" t="s">
        <v>48</v>
      </c>
      <c r="C51" s="57">
        <f>'Final FY09 IA Allocations'!K46</f>
        <v>3150233</v>
      </c>
      <c r="D51" s="36">
        <f t="shared" si="1"/>
        <v>0.007471567162678707</v>
      </c>
      <c r="E51" s="57">
        <f t="shared" si="2"/>
        <v>26538.035162467557</v>
      </c>
      <c r="F51" s="58">
        <f>'Final 2007 Census'!M50</f>
        <v>8604</v>
      </c>
      <c r="G51" s="36">
        <f t="shared" si="6"/>
        <v>0.004794153406222593</v>
      </c>
      <c r="H51" s="57">
        <f t="shared" si="3"/>
        <v>11352.139731729785</v>
      </c>
      <c r="I51" s="35">
        <f t="shared" si="7"/>
        <v>37890.17489419734</v>
      </c>
      <c r="J51">
        <v>5919783</v>
      </c>
      <c r="K51">
        <f t="shared" si="4"/>
        <v>0.006400601997437633</v>
      </c>
      <c r="L51">
        <v>388614.11</v>
      </c>
      <c r="M51">
        <f t="shared" si="5"/>
        <v>2487.364248698448</v>
      </c>
    </row>
    <row r="52" spans="1:13" ht="12.75" outlineLevel="1">
      <c r="A52" s="44">
        <v>636</v>
      </c>
      <c r="B52" s="58" t="s">
        <v>49</v>
      </c>
      <c r="C52" s="57">
        <f>'Final FY09 IA Allocations'!K47</f>
        <v>1673178</v>
      </c>
      <c r="D52" s="36">
        <f t="shared" si="1"/>
        <v>0.0039683610076195735</v>
      </c>
      <c r="E52" s="57">
        <f t="shared" si="2"/>
        <v>14095.102361338713</v>
      </c>
      <c r="F52" s="58">
        <f>'Final 2007 Census'!M51</f>
        <v>22047</v>
      </c>
      <c r="G52" s="36">
        <f t="shared" si="6"/>
        <v>0.012284600203043875</v>
      </c>
      <c r="H52" s="57">
        <f t="shared" si="3"/>
        <v>29088.868510628377</v>
      </c>
      <c r="I52" s="35">
        <f t="shared" si="7"/>
        <v>43183.97087196709</v>
      </c>
      <c r="J52">
        <v>5919783</v>
      </c>
      <c r="K52">
        <f t="shared" si="4"/>
        <v>0.00729485707026205</v>
      </c>
      <c r="L52">
        <v>388614.11</v>
      </c>
      <c r="M52">
        <f t="shared" si="5"/>
        <v>2834.884387937094</v>
      </c>
    </row>
    <row r="53" spans="1:13" ht="12.75" outlineLevel="1">
      <c r="A53" s="44">
        <v>771</v>
      </c>
      <c r="B53" s="58" t="s">
        <v>50</v>
      </c>
      <c r="C53" s="57">
        <f>'Final FY09 IA Allocations'!K48</f>
        <v>240263</v>
      </c>
      <c r="D53" s="36">
        <f t="shared" si="1"/>
        <v>0.000569843926213291</v>
      </c>
      <c r="E53" s="57">
        <f t="shared" si="2"/>
        <v>2024.0115389051994</v>
      </c>
      <c r="F53" s="58">
        <f>'Final 2007 Census'!M52</f>
        <v>1223</v>
      </c>
      <c r="G53" s="36">
        <f t="shared" si="6"/>
        <v>0.0006814562547431696</v>
      </c>
      <c r="H53" s="57">
        <f t="shared" si="3"/>
        <v>1613.6293458746545</v>
      </c>
      <c r="I53" s="35">
        <f t="shared" si="7"/>
        <v>3637.640884779854</v>
      </c>
      <c r="J53">
        <v>5919783</v>
      </c>
      <c r="K53">
        <f t="shared" si="4"/>
        <v>0.0006144888900116531</v>
      </c>
      <c r="L53">
        <v>388614.11</v>
      </c>
      <c r="M53">
        <f t="shared" si="5"/>
        <v>238.79905309676644</v>
      </c>
    </row>
    <row r="54" spans="1:13" ht="12.75" outlineLevel="1">
      <c r="A54" s="44">
        <v>637</v>
      </c>
      <c r="B54" s="58" t="s">
        <v>51</v>
      </c>
      <c r="C54" s="57">
        <f>'Final FY09 IA Allocations'!K49</f>
        <v>1089998</v>
      </c>
      <c r="D54" s="36">
        <f t="shared" si="1"/>
        <v>0.002585203464056616</v>
      </c>
      <c r="E54" s="57">
        <f t="shared" si="2"/>
        <v>9182.306594788168</v>
      </c>
      <c r="F54" s="58">
        <f>'Final 2007 Census'!M53</f>
        <v>3173</v>
      </c>
      <c r="G54" s="36">
        <f t="shared" si="6"/>
        <v>0.0017679972986918047</v>
      </c>
      <c r="H54" s="57">
        <f t="shared" si="3"/>
        <v>4186.46436178273</v>
      </c>
      <c r="I54" s="35">
        <f t="shared" si="7"/>
        <v>13368.770956570897</v>
      </c>
      <c r="J54">
        <v>5919783</v>
      </c>
      <c r="K54">
        <f t="shared" si="4"/>
        <v>0.0022583211169346744</v>
      </c>
      <c r="L54">
        <v>388614.11</v>
      </c>
      <c r="M54">
        <f t="shared" si="5"/>
        <v>877.6154509517744</v>
      </c>
    </row>
    <row r="55" spans="1:13" ht="12.75">
      <c r="A55" s="44">
        <v>638</v>
      </c>
      <c r="B55" s="58" t="s">
        <v>52</v>
      </c>
      <c r="C55" s="57">
        <f>'Final FY09 IA Allocations'!K50</f>
        <v>2813949</v>
      </c>
      <c r="D55" s="36">
        <f t="shared" si="1"/>
        <v>0.006673985367384757</v>
      </c>
      <c r="E55" s="57">
        <f t="shared" si="2"/>
        <v>23705.12832142588</v>
      </c>
      <c r="F55" s="58">
        <f>'Final 2007 Census'!M54</f>
        <v>24233</v>
      </c>
      <c r="G55" s="36">
        <f t="shared" si="6"/>
        <v>0.013502640573337063</v>
      </c>
      <c r="H55" s="57">
        <f t="shared" si="3"/>
        <v>31973.082533589946</v>
      </c>
      <c r="I55" s="35">
        <f t="shared" si="7"/>
        <v>55678.21085501583</v>
      </c>
      <c r="J55">
        <v>5919783</v>
      </c>
      <c r="K55">
        <f t="shared" si="4"/>
        <v>0.00940544794547635</v>
      </c>
      <c r="L55">
        <v>388614.11</v>
      </c>
      <c r="M55">
        <f t="shared" si="5"/>
        <v>3655.0897824826206</v>
      </c>
    </row>
    <row r="56" spans="1:13" ht="12.75" outlineLevel="1">
      <c r="A56" s="44">
        <v>639</v>
      </c>
      <c r="B56" s="58" t="s">
        <v>53</v>
      </c>
      <c r="C56" s="57">
        <f>'Final FY09 IA Allocations'!K51</f>
        <v>549499</v>
      </c>
      <c r="D56" s="36">
        <f t="shared" si="1"/>
        <v>0.0013032746099494185</v>
      </c>
      <c r="E56" s="57">
        <f t="shared" si="2"/>
        <v>4629.061972159126</v>
      </c>
      <c r="F56" s="58">
        <f>'Final 2007 Census'!M55</f>
        <v>2261</v>
      </c>
      <c r="G56" s="36">
        <f t="shared" si="6"/>
        <v>0.0012598304104450583</v>
      </c>
      <c r="H56" s="57">
        <f t="shared" si="3"/>
        <v>2983.169215881107</v>
      </c>
      <c r="I56" s="35">
        <f t="shared" si="7"/>
        <v>7612.231188040232</v>
      </c>
      <c r="J56">
        <v>5919783</v>
      </c>
      <c r="K56">
        <f t="shared" si="4"/>
        <v>0.0012858969979204023</v>
      </c>
      <c r="L56">
        <v>388614.11</v>
      </c>
      <c r="M56">
        <f t="shared" si="5"/>
        <v>499.71771739850897</v>
      </c>
    </row>
    <row r="57" spans="1:13" ht="12.75" outlineLevel="1">
      <c r="A57" s="44">
        <v>640</v>
      </c>
      <c r="B57" s="58" t="s">
        <v>54</v>
      </c>
      <c r="C57" s="57">
        <f>'Final FY09 IA Allocations'!K52</f>
        <v>2583397</v>
      </c>
      <c r="D57" s="36">
        <f t="shared" si="1"/>
        <v>0.006127173511725223</v>
      </c>
      <c r="E57" s="57">
        <f t="shared" si="2"/>
        <v>21762.923702663644</v>
      </c>
      <c r="F57" s="58">
        <f>'Final 2007 Census'!M56</f>
        <v>4490</v>
      </c>
      <c r="G57" s="36">
        <f t="shared" si="6"/>
        <v>0.002501830403758652</v>
      </c>
      <c r="H57" s="57">
        <f t="shared" si="3"/>
        <v>5924.117549449877</v>
      </c>
      <c r="I57" s="35">
        <f t="shared" si="7"/>
        <v>27687.041252113522</v>
      </c>
      <c r="J57">
        <v>5919783</v>
      </c>
      <c r="K57">
        <f t="shared" si="4"/>
        <v>0.0046770365150400825</v>
      </c>
      <c r="L57">
        <v>388614.11</v>
      </c>
      <c r="M57">
        <f t="shared" si="5"/>
        <v>1817.5623827298032</v>
      </c>
    </row>
    <row r="58" spans="1:13" ht="12.75" outlineLevel="1">
      <c r="A58" s="44">
        <v>641</v>
      </c>
      <c r="B58" s="58" t="s">
        <v>55</v>
      </c>
      <c r="C58" s="57">
        <f>'Final FY09 IA Allocations'!K53</f>
        <v>439216</v>
      </c>
      <c r="D58" s="36">
        <f t="shared" si="1"/>
        <v>0.001041710833110786</v>
      </c>
      <c r="E58" s="57">
        <f t="shared" si="2"/>
        <v>3700.021443467309</v>
      </c>
      <c r="F58" s="58">
        <f>'Final 2007 Census'!M57</f>
        <v>2697</v>
      </c>
      <c r="G58" s="36">
        <f t="shared" si="6"/>
        <v>0.001502769843861266</v>
      </c>
      <c r="H58" s="57">
        <f t="shared" si="3"/>
        <v>3558.4287373867073</v>
      </c>
      <c r="I58" s="35">
        <f t="shared" si="7"/>
        <v>7258.450180854016</v>
      </c>
      <c r="J58">
        <v>5919783</v>
      </c>
      <c r="K58">
        <f t="shared" si="4"/>
        <v>0.0012261345020339455</v>
      </c>
      <c r="L58">
        <v>388614.11</v>
      </c>
      <c r="M58">
        <f t="shared" si="5"/>
        <v>476.4931682482149</v>
      </c>
    </row>
    <row r="59" spans="1:13" ht="12.75" outlineLevel="1">
      <c r="A59" s="44">
        <v>772</v>
      </c>
      <c r="B59" s="58" t="s">
        <v>56</v>
      </c>
      <c r="C59" s="57">
        <f>'Final FY09 IA Allocations'!K54</f>
        <v>1496847</v>
      </c>
      <c r="D59" s="36">
        <f t="shared" si="1"/>
        <v>0.0035501478439068264</v>
      </c>
      <c r="E59" s="57">
        <f t="shared" si="2"/>
        <v>12609.663576895446</v>
      </c>
      <c r="F59" s="58">
        <f>'Final 2007 Census'!M58</f>
        <v>6080</v>
      </c>
      <c r="G59" s="36">
        <f t="shared" si="6"/>
        <v>0.003387779254978308</v>
      </c>
      <c r="H59" s="57">
        <f t="shared" si="3"/>
        <v>8021.967639344152</v>
      </c>
      <c r="I59" s="35">
        <f t="shared" si="7"/>
        <v>20631.6312162396</v>
      </c>
      <c r="J59">
        <v>5919783</v>
      </c>
      <c r="K59">
        <f t="shared" si="4"/>
        <v>0.003485200592021633</v>
      </c>
      <c r="L59">
        <v>388614.11</v>
      </c>
      <c r="M59">
        <f t="shared" si="5"/>
        <v>1354.39812623996</v>
      </c>
    </row>
    <row r="60" spans="1:13" ht="12.75" outlineLevel="1">
      <c r="A60" s="44">
        <v>642</v>
      </c>
      <c r="B60" s="58" t="s">
        <v>57</v>
      </c>
      <c r="C60" s="57">
        <f>'Final FY09 IA Allocations'!K55</f>
        <v>444715</v>
      </c>
      <c r="D60" s="36">
        <f t="shared" si="1"/>
        <v>0.0010547530899303833</v>
      </c>
      <c r="E60" s="57">
        <f t="shared" si="2"/>
        <v>3746.345844030191</v>
      </c>
      <c r="F60" s="58">
        <f>'Final 2007 Census'!M59</f>
        <v>3892</v>
      </c>
      <c r="G60" s="36">
        <f t="shared" si="6"/>
        <v>0.002168624483614404</v>
      </c>
      <c r="H60" s="57">
        <f t="shared" si="3"/>
        <v>5135.114811238066</v>
      </c>
      <c r="I60" s="35">
        <f t="shared" si="7"/>
        <v>8881.460655268256</v>
      </c>
      <c r="J60">
        <v>5919783</v>
      </c>
      <c r="K60">
        <f t="shared" si="4"/>
        <v>0.0015003017264768415</v>
      </c>
      <c r="L60">
        <v>388614.11</v>
      </c>
      <c r="M60">
        <f t="shared" si="5"/>
        <v>583.0384201662612</v>
      </c>
    </row>
    <row r="61" spans="1:13" ht="12.75" outlineLevel="1">
      <c r="A61" s="44">
        <v>773</v>
      </c>
      <c r="B61" s="58" t="s">
        <v>58</v>
      </c>
      <c r="C61" s="57">
        <f>'Final FY09 IA Allocations'!K57</f>
        <v>704533</v>
      </c>
      <c r="D61" s="36">
        <f t="shared" si="1"/>
        <v>0.0016709766000875229</v>
      </c>
      <c r="E61" s="57">
        <f t="shared" si="2"/>
        <v>5935.091635164369</v>
      </c>
      <c r="F61" s="58">
        <f>'Final 2007 Census'!M61</f>
        <v>2734</v>
      </c>
      <c r="G61" s="36">
        <f t="shared" si="6"/>
        <v>0.001523386263669522</v>
      </c>
      <c r="H61" s="57">
        <f t="shared" si="3"/>
        <v>3607.2466325603473</v>
      </c>
      <c r="I61" s="35">
        <f t="shared" si="7"/>
        <v>9542.338267724717</v>
      </c>
      <c r="J61">
        <v>5919783</v>
      </c>
      <c r="K61">
        <f t="shared" si="4"/>
        <v>0.001611940550477056</v>
      </c>
      <c r="L61">
        <v>388614.11</v>
      </c>
      <c r="M61">
        <f t="shared" si="5"/>
        <v>626.4228423965511</v>
      </c>
    </row>
    <row r="62" spans="1:13" ht="12.75" outlineLevel="1">
      <c r="A62" s="44">
        <v>643</v>
      </c>
      <c r="B62" s="58" t="s">
        <v>59</v>
      </c>
      <c r="C62" s="57">
        <f>'Final FY09 IA Allocations'!K58</f>
        <v>2825518</v>
      </c>
      <c r="D62" s="36">
        <f t="shared" si="1"/>
        <v>0.006701424150644607</v>
      </c>
      <c r="E62" s="57">
        <f t="shared" si="2"/>
        <v>23802.587312171832</v>
      </c>
      <c r="F62" s="58">
        <f>'Final 2007 Census'!M62</f>
        <v>5603</v>
      </c>
      <c r="G62" s="36">
        <f t="shared" si="6"/>
        <v>0.0031219945996124113</v>
      </c>
      <c r="H62" s="57">
        <f t="shared" si="3"/>
        <v>7392.6126123758695</v>
      </c>
      <c r="I62" s="35">
        <f t="shared" si="7"/>
        <v>31195.1999245477</v>
      </c>
      <c r="J62">
        <v>5919783</v>
      </c>
      <c r="K62">
        <f t="shared" si="4"/>
        <v>0.005269652607966829</v>
      </c>
      <c r="L62">
        <v>388614.11</v>
      </c>
      <c r="M62">
        <f t="shared" si="5"/>
        <v>2047.8613582542082</v>
      </c>
    </row>
    <row r="63" spans="1:13" ht="12.75" outlineLevel="1">
      <c r="A63" s="44">
        <v>644</v>
      </c>
      <c r="B63" s="58" t="s">
        <v>229</v>
      </c>
      <c r="C63" s="57">
        <f>'Final FY09 IA Allocations'!K56</f>
        <v>34053786</v>
      </c>
      <c r="D63" s="36">
        <f t="shared" si="1"/>
        <v>0.08076708905102825</v>
      </c>
      <c r="E63" s="57">
        <f>$E$4*D63</f>
        <v>286874.199553857</v>
      </c>
      <c r="F63" s="58">
        <f>'Final 2007 Census'!M60</f>
        <v>115924</v>
      </c>
      <c r="G63" s="36">
        <f>F63/$F$9</f>
        <v>0.0645929148608726</v>
      </c>
      <c r="H63" s="57">
        <f>$E$5*G63</f>
        <v>152950.42378673216</v>
      </c>
      <c r="I63" s="35">
        <f t="shared" si="7"/>
        <v>439824.6233405891</v>
      </c>
      <c r="J63">
        <v>5919783</v>
      </c>
      <c r="K63">
        <f t="shared" si="4"/>
        <v>0.07429742329078433</v>
      </c>
      <c r="L63">
        <v>388614.11</v>
      </c>
      <c r="M63">
        <f t="shared" si="5"/>
        <v>28873.02702744142</v>
      </c>
    </row>
    <row r="64" spans="1:13" ht="12.75" outlineLevel="1">
      <c r="A64" s="44">
        <v>645</v>
      </c>
      <c r="B64" s="58" t="s">
        <v>60</v>
      </c>
      <c r="C64" s="57">
        <f>'Final FY09 IA Allocations'!K59</f>
        <v>1108617</v>
      </c>
      <c r="D64" s="36">
        <f t="shared" si="1"/>
        <v>0.0026293630893928733</v>
      </c>
      <c r="E64" s="57">
        <f t="shared" si="2"/>
        <v>9339.155842666018</v>
      </c>
      <c r="F64" s="58">
        <f>'Final 2007 Census'!M63</f>
        <v>3633</v>
      </c>
      <c r="G64" s="36">
        <f t="shared" si="6"/>
        <v>0.002024309544956611</v>
      </c>
      <c r="H64" s="57">
        <f t="shared" si="3"/>
        <v>4793.389545022584</v>
      </c>
      <c r="I64" s="35">
        <f t="shared" si="7"/>
        <v>14132.545387688602</v>
      </c>
      <c r="J64">
        <v>5919783</v>
      </c>
      <c r="K64">
        <f t="shared" si="4"/>
        <v>0.002387341797442339</v>
      </c>
      <c r="L64">
        <v>388614.11</v>
      </c>
      <c r="M64">
        <f t="shared" si="5"/>
        <v>927.7547078788548</v>
      </c>
    </row>
    <row r="65" spans="1:13" ht="12.75" outlineLevel="1">
      <c r="A65" s="44">
        <v>646</v>
      </c>
      <c r="B65" s="58" t="s">
        <v>61</v>
      </c>
      <c r="C65" s="57">
        <f>'Final FY09 IA Allocations'!K60</f>
        <v>728217</v>
      </c>
      <c r="D65" s="36">
        <f t="shared" si="1"/>
        <v>0.0017271491424616528</v>
      </c>
      <c r="E65" s="57">
        <f t="shared" si="2"/>
        <v>6134.609202527761</v>
      </c>
      <c r="F65" s="58">
        <f>'Final 2007 Census'!M64</f>
        <v>1927</v>
      </c>
      <c r="G65" s="36">
        <f t="shared" si="6"/>
        <v>0.0010737254316353947</v>
      </c>
      <c r="H65" s="57">
        <f t="shared" si="3"/>
        <v>2542.488756746083</v>
      </c>
      <c r="I65" s="35">
        <f t="shared" si="7"/>
        <v>8677.097959273844</v>
      </c>
      <c r="J65">
        <v>5919783</v>
      </c>
      <c r="K65">
        <f t="shared" si="4"/>
        <v>0.0014657797353845308</v>
      </c>
      <c r="L65">
        <v>388614.11</v>
      </c>
      <c r="M65">
        <f t="shared" si="5"/>
        <v>569.6226873224949</v>
      </c>
    </row>
    <row r="66" spans="1:13" ht="12.75" outlineLevel="1">
      <c r="A66" s="44">
        <v>647</v>
      </c>
      <c r="B66" s="58" t="s">
        <v>225</v>
      </c>
      <c r="C66" s="57">
        <f>'Final FY09 IA Allocations'!K61</f>
        <v>7445403</v>
      </c>
      <c r="D66" s="36">
        <f t="shared" si="1"/>
        <v>0.017658639398326896</v>
      </c>
      <c r="E66" s="57">
        <f t="shared" si="2"/>
        <v>62721.19129370477</v>
      </c>
      <c r="F66" s="58">
        <f>'Final 2007 Census'!M65</f>
        <v>18366</v>
      </c>
      <c r="G66" s="36">
        <f t="shared" si="6"/>
        <v>0.010233545032390066</v>
      </c>
      <c r="H66" s="57">
        <f t="shared" si="3"/>
        <v>24232.147642137286</v>
      </c>
      <c r="I66" s="35">
        <f t="shared" si="7"/>
        <v>86953.33893584205</v>
      </c>
      <c r="J66">
        <v>5919783</v>
      </c>
      <c r="K66">
        <f t="shared" si="4"/>
        <v>0.014688602426109547</v>
      </c>
      <c r="L66">
        <v>388614.11</v>
      </c>
      <c r="M66">
        <f t="shared" si="5"/>
        <v>5708.198158966402</v>
      </c>
    </row>
    <row r="67" spans="1:13" ht="12.75" outlineLevel="1">
      <c r="A67" s="44">
        <v>648</v>
      </c>
      <c r="B67" s="58" t="s">
        <v>62</v>
      </c>
      <c r="C67" s="57">
        <f>'Final FY09 IA Allocations'!K62</f>
        <v>3928538</v>
      </c>
      <c r="D67" s="36">
        <f t="shared" si="1"/>
        <v>0.00931751255165427</v>
      </c>
      <c r="E67" s="57">
        <f t="shared" si="2"/>
        <v>33094.59318758009</v>
      </c>
      <c r="F67" s="58">
        <f>'Final 2007 Census'!M66</f>
        <v>25986</v>
      </c>
      <c r="G67" s="36">
        <f t="shared" si="6"/>
        <v>0.014479413111820117</v>
      </c>
      <c r="H67" s="57">
        <f t="shared" si="3"/>
        <v>34285.99524276269</v>
      </c>
      <c r="I67" s="35">
        <f t="shared" si="7"/>
        <v>67380.58843034279</v>
      </c>
      <c r="J67">
        <v>5919783</v>
      </c>
      <c r="K67">
        <f t="shared" si="4"/>
        <v>0.011382273375619138</v>
      </c>
      <c r="L67">
        <v>388614.11</v>
      </c>
      <c r="M67">
        <f t="shared" si="5"/>
        <v>4423.312037642927</v>
      </c>
    </row>
    <row r="68" spans="1:13" ht="12.75" outlineLevel="1">
      <c r="A68" s="44">
        <v>774</v>
      </c>
      <c r="B68" s="58" t="s">
        <v>63</v>
      </c>
      <c r="C68" s="57">
        <f>'Final FY09 IA Allocations'!K63</f>
        <v>1645058</v>
      </c>
      <c r="D68" s="36">
        <f t="shared" si="1"/>
        <v>0.003901667379365878</v>
      </c>
      <c r="E68" s="57">
        <f t="shared" si="2"/>
        <v>13858.215264806937</v>
      </c>
      <c r="F68" s="58">
        <f>'Final 2007 Census'!M67</f>
        <v>3027</v>
      </c>
      <c r="G68" s="36">
        <f t="shared" si="6"/>
        <v>0.0016866460205294965</v>
      </c>
      <c r="H68" s="57">
        <f t="shared" si="3"/>
        <v>3993.831586232689</v>
      </c>
      <c r="I68" s="35">
        <f t="shared" si="7"/>
        <v>17852.046851039624</v>
      </c>
      <c r="J68">
        <v>5919783</v>
      </c>
      <c r="K68">
        <f t="shared" si="4"/>
        <v>0.0030156589947705217</v>
      </c>
      <c r="L68">
        <v>388614.11</v>
      </c>
      <c r="M68">
        <f t="shared" si="5"/>
        <v>1171.927636316241</v>
      </c>
    </row>
    <row r="69" spans="1:13" ht="12.75" outlineLevel="1">
      <c r="A69" s="44">
        <v>649</v>
      </c>
      <c r="B69" s="58" t="s">
        <v>64</v>
      </c>
      <c r="C69" s="57">
        <f>'Final FY09 IA Allocations'!K64</f>
        <v>1362273</v>
      </c>
      <c r="D69" s="36">
        <f t="shared" si="1"/>
        <v>0.003230971872050039</v>
      </c>
      <c r="E69" s="57">
        <f t="shared" si="2"/>
        <v>11475.992021821932</v>
      </c>
      <c r="F69" s="58">
        <f>'Final 2007 Census'!M68</f>
        <v>2332</v>
      </c>
      <c r="G69" s="36">
        <f t="shared" si="6"/>
        <v>0.001299391648455496</v>
      </c>
      <c r="H69" s="57">
        <f t="shared" si="3"/>
        <v>3076.8467985116063</v>
      </c>
      <c r="I69" s="35">
        <f t="shared" si="7"/>
        <v>14552.838820333538</v>
      </c>
      <c r="J69">
        <v>5919783</v>
      </c>
      <c r="K69">
        <f t="shared" si="4"/>
        <v>0.0024583399121781216</v>
      </c>
      <c r="L69">
        <v>388614.11</v>
      </c>
      <c r="M69">
        <f t="shared" si="5"/>
        <v>955.3455770485789</v>
      </c>
    </row>
    <row r="70" spans="1:13" ht="12.75" outlineLevel="1">
      <c r="A70" s="44">
        <v>650</v>
      </c>
      <c r="B70" s="58" t="s">
        <v>65</v>
      </c>
      <c r="C70" s="57">
        <f>'Final FY09 IA Allocations'!K65</f>
        <v>358091</v>
      </c>
      <c r="D70" s="36">
        <f t="shared" si="1"/>
        <v>0.0008493025616996523</v>
      </c>
      <c r="E70" s="57">
        <f t="shared" si="2"/>
        <v>3016.612278953071</v>
      </c>
      <c r="F70" s="58">
        <f>'Final 2007 Census'!M69</f>
        <v>738</v>
      </c>
      <c r="G70" s="36">
        <f t="shared" si="6"/>
        <v>0.00041121399509440646</v>
      </c>
      <c r="H70" s="57">
        <f t="shared" si="3"/>
        <v>973.7190983282869</v>
      </c>
      <c r="I70" s="35">
        <f t="shared" si="7"/>
        <v>3990.331377281358</v>
      </c>
      <c r="J70">
        <v>5919783</v>
      </c>
      <c r="K70">
        <f t="shared" si="4"/>
        <v>0.000674067170584016</v>
      </c>
      <c r="L70">
        <v>388614.11</v>
      </c>
      <c r="M70">
        <f t="shared" si="5"/>
        <v>261.95201357672556</v>
      </c>
    </row>
    <row r="71" spans="1:13" ht="12.75" outlineLevel="1">
      <c r="A71" s="44">
        <v>651</v>
      </c>
      <c r="B71" s="58" t="s">
        <v>66</v>
      </c>
      <c r="C71" s="57">
        <f>'Final FY09 IA Allocations'!K66</f>
        <v>1226125</v>
      </c>
      <c r="D71" s="36">
        <f t="shared" si="1"/>
        <v>0.0029080627646715113</v>
      </c>
      <c r="E71" s="57">
        <f t="shared" si="2"/>
        <v>10329.060854730596</v>
      </c>
      <c r="F71" s="58">
        <f>'Final 2007 Census'!M70</f>
        <v>10280</v>
      </c>
      <c r="G71" s="36">
        <f t="shared" si="6"/>
        <v>0.005728021503483061</v>
      </c>
      <c r="H71" s="57">
        <f t="shared" si="3"/>
        <v>13563.45844283847</v>
      </c>
      <c r="I71" s="35">
        <f t="shared" si="7"/>
        <v>23892.519297569066</v>
      </c>
      <c r="J71">
        <v>5919783</v>
      </c>
      <c r="K71">
        <f t="shared" si="4"/>
        <v>0.004036046472914475</v>
      </c>
      <c r="L71">
        <v>388614.11</v>
      </c>
      <c r="M71">
        <f t="shared" si="5"/>
        <v>1568.4646079902977</v>
      </c>
    </row>
    <row r="72" spans="1:13" ht="12.75" outlineLevel="1">
      <c r="A72" s="44">
        <v>652</v>
      </c>
      <c r="B72" s="58" t="s">
        <v>67</v>
      </c>
      <c r="C72" s="57">
        <f>'Final FY09 IA Allocations'!K67</f>
        <v>998479</v>
      </c>
      <c r="D72" s="36">
        <f t="shared" si="1"/>
        <v>0.0023681432163983654</v>
      </c>
      <c r="E72" s="57">
        <f t="shared" si="2"/>
        <v>8411.33681571663</v>
      </c>
      <c r="F72" s="58">
        <f>'Final 2007 Census'!M71</f>
        <v>3580</v>
      </c>
      <c r="G72" s="36">
        <f t="shared" si="6"/>
        <v>0.0019947779165826224</v>
      </c>
      <c r="H72" s="57">
        <f t="shared" si="3"/>
        <v>4723.461208692775</v>
      </c>
      <c r="I72" s="35">
        <f t="shared" si="7"/>
        <v>13134.798024409403</v>
      </c>
      <c r="J72">
        <v>5919783</v>
      </c>
      <c r="K72">
        <f t="shared" si="4"/>
        <v>0.0022187972134129585</v>
      </c>
      <c r="L72">
        <v>388614.11</v>
      </c>
      <c r="M72">
        <f t="shared" si="5"/>
        <v>862.255904360957</v>
      </c>
    </row>
    <row r="73" spans="1:13" ht="12.75" outlineLevel="1">
      <c r="A73" s="44">
        <v>653</v>
      </c>
      <c r="B73" s="58" t="s">
        <v>68</v>
      </c>
      <c r="C73" s="57">
        <f>'Final FY09 IA Allocations'!K68</f>
        <v>2061630</v>
      </c>
      <c r="D73" s="36">
        <f t="shared" si="1"/>
        <v>0.004889672290777635</v>
      </c>
      <c r="E73" s="57">
        <f t="shared" si="2"/>
        <v>17367.480256856554</v>
      </c>
      <c r="F73" s="58">
        <f>'Final 2007 Census'!M72</f>
        <v>3906</v>
      </c>
      <c r="G73" s="36">
        <f t="shared" si="6"/>
        <v>0.0021764252911094196</v>
      </c>
      <c r="H73" s="57">
        <f t="shared" si="3"/>
        <v>5153.586447249714</v>
      </c>
      <c r="I73" s="35">
        <f t="shared" si="7"/>
        <v>22521.06670410627</v>
      </c>
      <c r="J73">
        <v>5919783</v>
      </c>
      <c r="K73">
        <f t="shared" si="4"/>
        <v>0.003804373691418464</v>
      </c>
      <c r="L73">
        <v>388614.11</v>
      </c>
      <c r="M73">
        <f t="shared" si="5"/>
        <v>1478.433296198001</v>
      </c>
    </row>
    <row r="74" spans="1:13" ht="12.75" outlineLevel="1">
      <c r="A74" s="44">
        <v>654</v>
      </c>
      <c r="B74" s="58" t="s">
        <v>69</v>
      </c>
      <c r="C74" s="57">
        <f>'Final FY09 IA Allocations'!K69</f>
        <v>905385</v>
      </c>
      <c r="D74" s="36">
        <f t="shared" si="1"/>
        <v>0.0021473474614677264</v>
      </c>
      <c r="E74" s="57">
        <f t="shared" si="2"/>
        <v>7627.099000477326</v>
      </c>
      <c r="F74" s="58">
        <f>'Final 2007 Census'!M73</f>
        <v>2122</v>
      </c>
      <c r="G74" s="36">
        <f t="shared" si="6"/>
        <v>0.0011823795360302583</v>
      </c>
      <c r="H74" s="57">
        <f t="shared" si="3"/>
        <v>2799.7722583368904</v>
      </c>
      <c r="I74" s="35">
        <f aca="true" t="shared" si="8" ref="I74:I105">(E74+H74)</f>
        <v>10426.871258814215</v>
      </c>
      <c r="J74">
        <v>5919783</v>
      </c>
      <c r="K74">
        <f t="shared" si="4"/>
        <v>0.0017613603841245896</v>
      </c>
      <c r="L74">
        <v>388614.11</v>
      </c>
      <c r="M74">
        <f t="shared" si="5"/>
        <v>684.4894980658355</v>
      </c>
    </row>
    <row r="75" spans="1:13" ht="12.75" outlineLevel="1">
      <c r="A75" s="44">
        <v>655</v>
      </c>
      <c r="B75" s="58" t="s">
        <v>70</v>
      </c>
      <c r="C75" s="57">
        <f>'Final FY09 IA Allocations'!K70</f>
        <v>764876</v>
      </c>
      <c r="D75" s="36">
        <f aca="true" t="shared" si="9" ref="D75:D138">C75/$C$8</f>
        <v>0.0018140951495083184</v>
      </c>
      <c r="E75" s="57">
        <f aca="true" t="shared" si="10" ref="E75:E138">$E$4*D75</f>
        <v>6443.430115463693</v>
      </c>
      <c r="F75" s="58">
        <f>'Final 2007 Census'!M74</f>
        <v>3429</v>
      </c>
      <c r="G75" s="36">
        <f t="shared" si="6"/>
        <v>0.0019106406357435228</v>
      </c>
      <c r="H75" s="57">
        <f aca="true" t="shared" si="11" ref="H75:H138">$E$5*G75</f>
        <v>4524.231420281431</v>
      </c>
      <c r="I75" s="35">
        <f t="shared" si="8"/>
        <v>10967.661535745125</v>
      </c>
      <c r="J75">
        <v>5919783</v>
      </c>
      <c r="K75">
        <f aca="true" t="shared" si="12" ref="K75:K138">I75/J75</f>
        <v>0.0018527134416489802</v>
      </c>
      <c r="L75">
        <v>388614.11</v>
      </c>
      <c r="M75">
        <f aca="true" t="shared" si="13" ref="M75:M138">K75*L75</f>
        <v>719.9905852114554</v>
      </c>
    </row>
    <row r="76" spans="1:13" ht="12.75" outlineLevel="1">
      <c r="A76" s="44">
        <v>656</v>
      </c>
      <c r="B76" s="58" t="s">
        <v>71</v>
      </c>
      <c r="C76" s="57">
        <f>'Final FY09 IA Allocations'!K71</f>
        <v>720279</v>
      </c>
      <c r="D76" s="36">
        <f t="shared" si="9"/>
        <v>0.0017083221858088136</v>
      </c>
      <c r="E76" s="57">
        <f t="shared" si="10"/>
        <v>6067.738300242227</v>
      </c>
      <c r="F76" s="58">
        <f>'Final 2007 Census'!M75</f>
        <v>19942</v>
      </c>
      <c r="G76" s="36">
        <f aca="true" t="shared" si="14" ref="G76:G139">F76/$F$9</f>
        <v>0.011111693076114707</v>
      </c>
      <c r="H76" s="57">
        <f t="shared" si="11"/>
        <v>26311.526096019916</v>
      </c>
      <c r="I76" s="35">
        <f t="shared" si="8"/>
        <v>32379.264396262144</v>
      </c>
      <c r="J76">
        <v>5919783</v>
      </c>
      <c r="K76">
        <f t="shared" si="12"/>
        <v>0.0054696708302081586</v>
      </c>
      <c r="L76">
        <v>388614.11</v>
      </c>
      <c r="M76">
        <f t="shared" si="13"/>
        <v>2125.5912616743044</v>
      </c>
    </row>
    <row r="77" spans="1:13" ht="12.75" outlineLevel="1">
      <c r="A77" s="44">
        <v>657</v>
      </c>
      <c r="B77" s="58" t="s">
        <v>72</v>
      </c>
      <c r="C77" s="57">
        <f>'Final FY09 IA Allocations'!K72</f>
        <v>2013226</v>
      </c>
      <c r="D77" s="36">
        <f t="shared" si="9"/>
        <v>0.004774870072356871</v>
      </c>
      <c r="E77" s="57">
        <f t="shared" si="10"/>
        <v>16959.717702783862</v>
      </c>
      <c r="F77" s="58">
        <f>'Final 2007 Census'!M76</f>
        <v>10359</v>
      </c>
      <c r="G77" s="36">
        <f t="shared" si="14"/>
        <v>0.005772040345776364</v>
      </c>
      <c r="H77" s="57">
        <f t="shared" si="11"/>
        <v>13667.691246047052</v>
      </c>
      <c r="I77" s="35">
        <f t="shared" si="8"/>
        <v>30627.408948830915</v>
      </c>
      <c r="J77">
        <v>5919783</v>
      </c>
      <c r="K77">
        <f t="shared" si="12"/>
        <v>0.005173738454404649</v>
      </c>
      <c r="L77">
        <v>388614.11</v>
      </c>
      <c r="M77">
        <f t="shared" si="13"/>
        <v>2010.5877648312382</v>
      </c>
    </row>
    <row r="78" spans="1:13" ht="12.75" outlineLevel="1">
      <c r="A78" s="44">
        <v>658</v>
      </c>
      <c r="B78" s="58" t="s">
        <v>73</v>
      </c>
      <c r="C78" s="57">
        <f>'Final FY09 IA Allocations'!K73</f>
        <v>1667472</v>
      </c>
      <c r="D78" s="36">
        <f t="shared" si="9"/>
        <v>0.0039548277984156055</v>
      </c>
      <c r="E78" s="57">
        <f t="shared" si="10"/>
        <v>14047.034161736641</v>
      </c>
      <c r="F78" s="58">
        <f>'Final 2007 Census'!M77</f>
        <v>33075</v>
      </c>
      <c r="G78" s="36">
        <f t="shared" si="14"/>
        <v>0.018429407706974925</v>
      </c>
      <c r="H78" s="57">
        <f t="shared" si="11"/>
        <v>43639.24007751774</v>
      </c>
      <c r="I78" s="35">
        <f t="shared" si="8"/>
        <v>57686.27423925438</v>
      </c>
      <c r="J78">
        <v>5919783</v>
      </c>
      <c r="K78">
        <f t="shared" si="12"/>
        <v>0.009744660275428066</v>
      </c>
      <c r="L78">
        <v>388614.11</v>
      </c>
      <c r="M78">
        <f t="shared" si="13"/>
        <v>3786.912480187833</v>
      </c>
    </row>
    <row r="79" spans="1:13" ht="12.75" outlineLevel="1">
      <c r="A79" s="44">
        <v>659</v>
      </c>
      <c r="B79" s="58" t="s">
        <v>74</v>
      </c>
      <c r="C79" s="57">
        <f>'Final FY09 IA Allocations'!K74</f>
        <v>840154</v>
      </c>
      <c r="D79" s="36">
        <f t="shared" si="9"/>
        <v>0.0019926357948739557</v>
      </c>
      <c r="E79" s="57">
        <f t="shared" si="10"/>
        <v>7077.583275233219</v>
      </c>
      <c r="F79" s="58">
        <f>'Final 2007 Census'!M78</f>
        <v>3744</v>
      </c>
      <c r="G79" s="36">
        <f t="shared" si="14"/>
        <v>0.002086158804381379</v>
      </c>
      <c r="H79" s="57">
        <f t="shared" si="11"/>
        <v>4939.843230543504</v>
      </c>
      <c r="I79" s="35">
        <f t="shared" si="8"/>
        <v>12017.426505776722</v>
      </c>
      <c r="J79">
        <v>5919783</v>
      </c>
      <c r="K79">
        <f t="shared" si="12"/>
        <v>0.002030045105669705</v>
      </c>
      <c r="L79">
        <v>388614.11</v>
      </c>
      <c r="M79">
        <f t="shared" si="13"/>
        <v>788.9041719996884</v>
      </c>
    </row>
    <row r="80" spans="1:13" ht="12.75" outlineLevel="1">
      <c r="A80" s="44">
        <v>660</v>
      </c>
      <c r="B80" s="58" t="s">
        <v>75</v>
      </c>
      <c r="C80" s="57">
        <f>'Final FY09 IA Allocations'!K75</f>
        <v>18000593</v>
      </c>
      <c r="D80" s="36">
        <f t="shared" si="9"/>
        <v>0.042692918132577556</v>
      </c>
      <c r="E80" s="57">
        <f t="shared" si="10"/>
        <v>151639.6945810889</v>
      </c>
      <c r="F80" s="58">
        <f>'Final 2007 Census'!M79</f>
        <v>100226</v>
      </c>
      <c r="G80" s="36">
        <f t="shared" si="14"/>
        <v>0.055845980856818404</v>
      </c>
      <c r="H80" s="57">
        <f t="shared" si="11"/>
        <v>132238.44220738602</v>
      </c>
      <c r="I80" s="35">
        <f t="shared" si="8"/>
        <v>283878.1367884749</v>
      </c>
      <c r="J80">
        <v>5919783</v>
      </c>
      <c r="K80">
        <f t="shared" si="12"/>
        <v>0.047954145749679496</v>
      </c>
      <c r="L80">
        <v>388614.11</v>
      </c>
      <c r="M80">
        <f t="shared" si="13"/>
        <v>18635.65767132198</v>
      </c>
    </row>
    <row r="81" spans="1:13" ht="12.75" outlineLevel="1">
      <c r="A81" s="44">
        <v>776</v>
      </c>
      <c r="B81" s="58" t="s">
        <v>76</v>
      </c>
      <c r="C81" s="57">
        <f>'Final FY09 IA Allocations'!K76</f>
        <v>1810799</v>
      </c>
      <c r="D81" s="36">
        <f t="shared" si="9"/>
        <v>0.004294763703704278</v>
      </c>
      <c r="E81" s="57">
        <f t="shared" si="10"/>
        <v>15254.442301303137</v>
      </c>
      <c r="F81" s="58">
        <f>'Final 2007 Census'!M80</f>
        <v>5866</v>
      </c>
      <c r="G81" s="36">
        <f t="shared" si="14"/>
        <v>0.0032685383404116373</v>
      </c>
      <c r="H81" s="57">
        <f t="shared" si="11"/>
        <v>7739.615488880395</v>
      </c>
      <c r="I81" s="35">
        <f t="shared" si="8"/>
        <v>22994.05779018353</v>
      </c>
      <c r="J81">
        <v>5919783</v>
      </c>
      <c r="K81">
        <f t="shared" si="12"/>
        <v>0.00388427376310644</v>
      </c>
      <c r="L81">
        <v>388614.11</v>
      </c>
      <c r="M81">
        <f t="shared" si="13"/>
        <v>1509.48359144596</v>
      </c>
    </row>
    <row r="82" spans="1:13" ht="12.75" outlineLevel="1">
      <c r="A82" s="44">
        <v>661</v>
      </c>
      <c r="B82" s="58" t="s">
        <v>77</v>
      </c>
      <c r="C82" s="57">
        <f>'Final FY09 IA Allocations'!K77</f>
        <v>1001633</v>
      </c>
      <c r="D82" s="36">
        <f t="shared" si="9"/>
        <v>0.0023756237179457396</v>
      </c>
      <c r="E82" s="57">
        <f t="shared" si="10"/>
        <v>8437.90658465195</v>
      </c>
      <c r="F82" s="58">
        <f>'Final 2007 Census'!M81</f>
        <v>5021</v>
      </c>
      <c r="G82" s="36">
        <f t="shared" si="14"/>
        <v>0.0027977038880338955</v>
      </c>
      <c r="H82" s="57">
        <f t="shared" si="11"/>
        <v>6624.720315320228</v>
      </c>
      <c r="I82" s="35">
        <f t="shared" si="8"/>
        <v>15062.626899972178</v>
      </c>
      <c r="J82">
        <v>5919783</v>
      </c>
      <c r="K82">
        <f t="shared" si="12"/>
        <v>0.002544455920085614</v>
      </c>
      <c r="L82">
        <v>388614.11</v>
      </c>
      <c r="M82">
        <f t="shared" si="13"/>
        <v>988.811472818302</v>
      </c>
    </row>
    <row r="83" spans="1:13" ht="12.75" outlineLevel="1">
      <c r="A83" s="44">
        <v>662</v>
      </c>
      <c r="B83" s="58" t="s">
        <v>78</v>
      </c>
      <c r="C83" s="57">
        <f>'Final FY09 IA Allocations'!K78</f>
        <v>83836</v>
      </c>
      <c r="D83" s="36">
        <f t="shared" si="9"/>
        <v>0.00019883808742094064</v>
      </c>
      <c r="E83" s="57">
        <f t="shared" si="10"/>
        <v>706.2470350226889</v>
      </c>
      <c r="F83" s="58">
        <f>'Final 2007 Census'!M82</f>
        <v>469</v>
      </c>
      <c r="G83" s="36">
        <f t="shared" si="14"/>
        <v>0.00026132705108303066</v>
      </c>
      <c r="H83" s="57">
        <f t="shared" si="11"/>
        <v>618.7998063901986</v>
      </c>
      <c r="I83" s="35">
        <f t="shared" si="8"/>
        <v>1325.0468414128875</v>
      </c>
      <c r="J83">
        <v>5919783</v>
      </c>
      <c r="K83">
        <f t="shared" si="12"/>
        <v>0.00022383368468284858</v>
      </c>
      <c r="L83">
        <v>388614.11</v>
      </c>
      <c r="M83">
        <f t="shared" si="13"/>
        <v>86.98492816104583</v>
      </c>
    </row>
    <row r="84" spans="1:13" ht="12.75" outlineLevel="1">
      <c r="A84" s="44">
        <v>663</v>
      </c>
      <c r="B84" s="58" t="s">
        <v>79</v>
      </c>
      <c r="C84" s="57">
        <f>'Final FY09 IA Allocations'!K79</f>
        <v>3430387</v>
      </c>
      <c r="D84" s="36">
        <f t="shared" si="9"/>
        <v>0.00813602259403667</v>
      </c>
      <c r="E84" s="57">
        <f t="shared" si="10"/>
        <v>28898.094466939936</v>
      </c>
      <c r="F84" s="58">
        <f>'Final 2007 Census'!M83</f>
        <v>13354</v>
      </c>
      <c r="G84" s="36">
        <f t="shared" si="14"/>
        <v>0.007440855949174396</v>
      </c>
      <c r="H84" s="57">
        <f t="shared" si="11"/>
        <v>17619.301949967405</v>
      </c>
      <c r="I84" s="35">
        <f t="shared" si="8"/>
        <v>46517.396416907344</v>
      </c>
      <c r="J84">
        <v>5919783</v>
      </c>
      <c r="K84">
        <f t="shared" si="12"/>
        <v>0.007857956350242458</v>
      </c>
      <c r="L84">
        <v>388614.11</v>
      </c>
      <c r="M84">
        <f t="shared" si="13"/>
        <v>3053.712713468321</v>
      </c>
    </row>
    <row r="85" spans="1:13" ht="12.75" outlineLevel="1">
      <c r="A85" s="44">
        <v>664</v>
      </c>
      <c r="B85" s="58" t="s">
        <v>80</v>
      </c>
      <c r="C85" s="57">
        <f>'Final FY09 IA Allocations'!K80</f>
        <v>1318124</v>
      </c>
      <c r="D85" s="36">
        <f t="shared" si="9"/>
        <v>0.0031262614526413467</v>
      </c>
      <c r="E85" s="57">
        <f t="shared" si="10"/>
        <v>11104.074225777073</v>
      </c>
      <c r="F85" s="58">
        <f>'Final 2007 Census'!M84</f>
        <v>7528</v>
      </c>
      <c r="G85" s="36">
        <f t="shared" si="14"/>
        <v>0.00419460563017709</v>
      </c>
      <c r="H85" s="57">
        <f t="shared" si="11"/>
        <v>9932.462563977433</v>
      </c>
      <c r="I85" s="35">
        <f t="shared" si="8"/>
        <v>21036.536789754507</v>
      </c>
      <c r="J85">
        <v>5919783</v>
      </c>
      <c r="K85">
        <f t="shared" si="12"/>
        <v>0.0035535993109467876</v>
      </c>
      <c r="L85">
        <v>388614.11</v>
      </c>
      <c r="M85">
        <f t="shared" si="13"/>
        <v>1380.978833520199</v>
      </c>
    </row>
    <row r="86" spans="1:13" ht="12.75" outlineLevel="1">
      <c r="A86" s="44">
        <v>665</v>
      </c>
      <c r="B86" s="58" t="s">
        <v>81</v>
      </c>
      <c r="C86" s="57">
        <f>'Final FY09 IA Allocations'!K81</f>
        <v>1627801</v>
      </c>
      <c r="D86" s="36">
        <f t="shared" si="9"/>
        <v>0.0038607380784137432</v>
      </c>
      <c r="E86" s="57">
        <f t="shared" si="10"/>
        <v>13712.839709157974</v>
      </c>
      <c r="F86" s="58">
        <f>'Final 2007 Census'!M85</f>
        <v>4567</v>
      </c>
      <c r="G86" s="36">
        <f t="shared" si="14"/>
        <v>0.002544734844981239</v>
      </c>
      <c r="H86" s="57">
        <f t="shared" si="11"/>
        <v>6025.711547513938</v>
      </c>
      <c r="I86" s="35">
        <f t="shared" si="8"/>
        <v>19738.55125667191</v>
      </c>
      <c r="J86">
        <v>5919783</v>
      </c>
      <c r="K86">
        <f t="shared" si="12"/>
        <v>0.003334336960775743</v>
      </c>
      <c r="L86">
        <v>388614.11</v>
      </c>
      <c r="M86">
        <f t="shared" si="13"/>
        <v>1295.7703904519703</v>
      </c>
    </row>
    <row r="87" spans="1:13" ht="12.75" outlineLevel="1">
      <c r="A87" s="44">
        <v>666</v>
      </c>
      <c r="B87" s="58" t="s">
        <v>82</v>
      </c>
      <c r="C87" s="57">
        <f>'Final FY09 IA Allocations'!K82</f>
        <v>974724</v>
      </c>
      <c r="D87" s="36">
        <f t="shared" si="9"/>
        <v>0.002311802279728147</v>
      </c>
      <c r="E87" s="57">
        <f t="shared" si="10"/>
        <v>8211.221133706944</v>
      </c>
      <c r="F87" s="58">
        <f>'Final 2007 Census'!M86</f>
        <v>2650</v>
      </c>
      <c r="G87" s="36">
        <f t="shared" si="14"/>
        <v>0.0014765814186994272</v>
      </c>
      <c r="H87" s="57">
        <f t="shared" si="11"/>
        <v>3496.4168164904613</v>
      </c>
      <c r="I87" s="35">
        <f t="shared" si="8"/>
        <v>11707.637950197404</v>
      </c>
      <c r="J87">
        <v>5919783</v>
      </c>
      <c r="K87">
        <f t="shared" si="12"/>
        <v>0.001977714039551349</v>
      </c>
      <c r="L87">
        <v>388614.11</v>
      </c>
      <c r="M87">
        <f t="shared" si="13"/>
        <v>768.5675813147523</v>
      </c>
    </row>
    <row r="88" spans="1:13" ht="12.75" outlineLevel="1">
      <c r="A88" s="44">
        <v>728</v>
      </c>
      <c r="B88" s="58" t="s">
        <v>83</v>
      </c>
      <c r="C88" s="57">
        <f>'Final FY09 IA Allocations'!K83</f>
        <v>3403763</v>
      </c>
      <c r="D88" s="36">
        <f t="shared" si="9"/>
        <v>0.008072877104754081</v>
      </c>
      <c r="E88" s="57">
        <f t="shared" si="10"/>
        <v>28673.80989873005</v>
      </c>
      <c r="F88" s="58">
        <f>'Final 2007 Census'!M87</f>
        <v>12298</v>
      </c>
      <c r="G88" s="36">
        <f t="shared" si="14"/>
        <v>0.0068524521838360586</v>
      </c>
      <c r="H88" s="57">
        <f t="shared" si="11"/>
        <v>16226.012833660263</v>
      </c>
      <c r="I88" s="35">
        <f t="shared" si="8"/>
        <v>44899.82273239031</v>
      </c>
      <c r="J88">
        <v>5919783</v>
      </c>
      <c r="K88">
        <f t="shared" si="12"/>
        <v>0.00758470753613609</v>
      </c>
      <c r="L88">
        <v>388614.11</v>
      </c>
      <c r="M88">
        <f t="shared" si="13"/>
        <v>2947.5243687658194</v>
      </c>
    </row>
    <row r="89" spans="1:13" ht="12.75" outlineLevel="1">
      <c r="A89" s="44">
        <v>667</v>
      </c>
      <c r="B89" s="58" t="s">
        <v>84</v>
      </c>
      <c r="C89" s="57">
        <f>'Final FY09 IA Allocations'!K84</f>
        <v>20944525</v>
      </c>
      <c r="D89" s="36">
        <f t="shared" si="9"/>
        <v>0.04967519076458892</v>
      </c>
      <c r="E89" s="57">
        <f t="shared" si="10"/>
        <v>176439.819185178</v>
      </c>
      <c r="F89" s="58">
        <f>'Final 2007 Census'!M88</f>
        <v>154335</v>
      </c>
      <c r="G89" s="36">
        <f t="shared" si="14"/>
        <v>0.08599554462451928</v>
      </c>
      <c r="H89" s="57">
        <f t="shared" si="11"/>
        <v>203629.9959898322</v>
      </c>
      <c r="I89" s="35">
        <f t="shared" si="8"/>
        <v>380069.81517501024</v>
      </c>
      <c r="J89">
        <v>5919783</v>
      </c>
      <c r="K89">
        <f t="shared" si="12"/>
        <v>0.06420333569237424</v>
      </c>
      <c r="L89">
        <v>388614.11</v>
      </c>
      <c r="M89">
        <f t="shared" si="13"/>
        <v>24950.32215912325</v>
      </c>
    </row>
    <row r="90" spans="1:13" ht="12.75" outlineLevel="1">
      <c r="A90" s="44">
        <v>668</v>
      </c>
      <c r="B90" s="58" t="s">
        <v>85</v>
      </c>
      <c r="C90" s="57">
        <f>'Final FY09 IA Allocations'!K85</f>
        <v>1123961</v>
      </c>
      <c r="D90" s="36">
        <f t="shared" si="9"/>
        <v>0.0026657552313532114</v>
      </c>
      <c r="E90" s="57">
        <f t="shared" si="10"/>
        <v>9468.415999464863</v>
      </c>
      <c r="F90" s="58">
        <f>'Final 2007 Census'!M89</f>
        <v>7032</v>
      </c>
      <c r="G90" s="36">
        <f t="shared" si="14"/>
        <v>0.003918234164639385</v>
      </c>
      <c r="H90" s="57">
        <f t="shared" si="11"/>
        <v>9278.038888136198</v>
      </c>
      <c r="I90" s="35">
        <f t="shared" si="8"/>
        <v>18746.45488760106</v>
      </c>
      <c r="J90">
        <v>5919783</v>
      </c>
      <c r="K90">
        <f t="shared" si="12"/>
        <v>0.0031667469715699137</v>
      </c>
      <c r="L90">
        <v>388614.11</v>
      </c>
      <c r="M90">
        <f t="shared" si="13"/>
        <v>1230.6425559518373</v>
      </c>
    </row>
    <row r="91" spans="1:13" ht="12.75" outlineLevel="1">
      <c r="A91" s="44">
        <v>669</v>
      </c>
      <c r="B91" s="58" t="s">
        <v>86</v>
      </c>
      <c r="C91" s="57">
        <f>'Final FY09 IA Allocations'!K86</f>
        <v>3705723</v>
      </c>
      <c r="D91" s="36">
        <f t="shared" si="9"/>
        <v>0.008789050930767097</v>
      </c>
      <c r="E91" s="57">
        <f t="shared" si="10"/>
        <v>31217.566216963874</v>
      </c>
      <c r="F91" s="58">
        <f>'Final 2007 Census'!M90</f>
        <v>29408</v>
      </c>
      <c r="G91" s="36">
        <f t="shared" si="14"/>
        <v>0.016386153343816132</v>
      </c>
      <c r="H91" s="57">
        <f t="shared" si="11"/>
        <v>38800.99084503829</v>
      </c>
      <c r="I91" s="35">
        <f t="shared" si="8"/>
        <v>70018.55706200216</v>
      </c>
      <c r="J91">
        <v>5919783</v>
      </c>
      <c r="K91">
        <f t="shared" si="12"/>
        <v>0.011827892519371429</v>
      </c>
      <c r="L91">
        <v>388614.11</v>
      </c>
      <c r="M91">
        <f t="shared" si="13"/>
        <v>4596.485924591186</v>
      </c>
    </row>
    <row r="92" spans="1:13" ht="12.75" outlineLevel="1">
      <c r="A92" s="44">
        <v>670</v>
      </c>
      <c r="B92" s="58" t="s">
        <v>87</v>
      </c>
      <c r="C92" s="57">
        <f>'Final FY09 IA Allocations'!K87</f>
        <v>672007</v>
      </c>
      <c r="D92" s="36">
        <f t="shared" si="9"/>
        <v>0.001593833038473735</v>
      </c>
      <c r="E92" s="57">
        <f t="shared" si="10"/>
        <v>5661.087733962642</v>
      </c>
      <c r="F92" s="58">
        <f>'Final 2007 Census'!M91</f>
        <v>1437</v>
      </c>
      <c r="G92" s="36">
        <f t="shared" si="14"/>
        <v>0.0008006971693098403</v>
      </c>
      <c r="H92" s="57">
        <f t="shared" si="11"/>
        <v>1895.9814963384124</v>
      </c>
      <c r="I92" s="35">
        <f t="shared" si="8"/>
        <v>7557.069230301055</v>
      </c>
      <c r="J92">
        <v>5919783</v>
      </c>
      <c r="K92">
        <f t="shared" si="12"/>
        <v>0.0012765787580897906</v>
      </c>
      <c r="L92">
        <v>388614.11</v>
      </c>
      <c r="M92">
        <f t="shared" si="13"/>
        <v>496.09651791996924</v>
      </c>
    </row>
    <row r="93" spans="1:13" ht="12.75" outlineLevel="1">
      <c r="A93" s="44">
        <v>671</v>
      </c>
      <c r="B93" s="58" t="s">
        <v>88</v>
      </c>
      <c r="C93" s="57">
        <f>'Final FY09 IA Allocations'!K88</f>
        <v>1114123</v>
      </c>
      <c r="D93" s="36">
        <f t="shared" si="9"/>
        <v>0.0026424219484670144</v>
      </c>
      <c r="E93" s="57">
        <f t="shared" si="10"/>
        <v>9385.539212278532</v>
      </c>
      <c r="F93" s="58">
        <f>'Final 2007 Census'!M92</f>
        <v>4412</v>
      </c>
      <c r="G93" s="36">
        <f t="shared" si="14"/>
        <v>0.0024583687620007067</v>
      </c>
      <c r="H93" s="57">
        <f t="shared" si="11"/>
        <v>5821.204148813554</v>
      </c>
      <c r="I93" s="35">
        <f t="shared" si="8"/>
        <v>15206.743361092085</v>
      </c>
      <c r="J93">
        <v>5919783</v>
      </c>
      <c r="K93">
        <f t="shared" si="12"/>
        <v>0.002568800809268192</v>
      </c>
      <c r="L93">
        <v>388614.11</v>
      </c>
      <c r="M93">
        <f t="shared" si="13"/>
        <v>998.2722402610382</v>
      </c>
    </row>
    <row r="94" spans="1:13" ht="12.75" outlineLevel="1">
      <c r="A94" s="44">
        <v>672</v>
      </c>
      <c r="B94" s="58" t="s">
        <v>89</v>
      </c>
      <c r="C94" s="57">
        <f>'Final FY09 IA Allocations'!K89</f>
        <v>529324</v>
      </c>
      <c r="D94" s="36">
        <f t="shared" si="9"/>
        <v>0.0012554245406031057</v>
      </c>
      <c r="E94" s="57">
        <f t="shared" si="10"/>
        <v>4459.104746962518</v>
      </c>
      <c r="F94" s="58">
        <f>'Final 2007 Census'!M93</f>
        <v>5246</v>
      </c>
      <c r="G94" s="36">
        <f t="shared" si="14"/>
        <v>0.002923074008489507</v>
      </c>
      <c r="H94" s="57">
        <f t="shared" si="11"/>
        <v>6921.585894078852</v>
      </c>
      <c r="I94" s="35">
        <f t="shared" si="8"/>
        <v>11380.69064104137</v>
      </c>
      <c r="J94">
        <v>5919783</v>
      </c>
      <c r="K94">
        <f t="shared" si="12"/>
        <v>0.0019224844290815003</v>
      </c>
      <c r="L94">
        <v>388614.11</v>
      </c>
      <c r="M94">
        <f t="shared" si="13"/>
        <v>747.1045753963654</v>
      </c>
    </row>
    <row r="95" spans="1:13" ht="12.75" outlineLevel="1">
      <c r="A95" s="44">
        <v>673</v>
      </c>
      <c r="B95" s="58" t="s">
        <v>90</v>
      </c>
      <c r="C95" s="57">
        <f>'Final FY09 IA Allocations'!K90</f>
        <v>1011393</v>
      </c>
      <c r="D95" s="36">
        <f t="shared" si="9"/>
        <v>0.002398772004281304</v>
      </c>
      <c r="E95" s="57">
        <f t="shared" si="10"/>
        <v>8520.126288142354</v>
      </c>
      <c r="F95" s="58">
        <f>'Final 2007 Census'!M94</f>
        <v>4115</v>
      </c>
      <c r="G95" s="36">
        <f t="shared" si="14"/>
        <v>0.002292880202999299</v>
      </c>
      <c r="H95" s="57">
        <f t="shared" si="11"/>
        <v>5429.341584852169</v>
      </c>
      <c r="I95" s="35">
        <f t="shared" si="8"/>
        <v>13949.467872994523</v>
      </c>
      <c r="J95">
        <v>5919783</v>
      </c>
      <c r="K95">
        <f t="shared" si="12"/>
        <v>0.0023564154079625086</v>
      </c>
      <c r="L95">
        <v>388614.11</v>
      </c>
      <c r="M95">
        <f t="shared" si="13"/>
        <v>915.7362765556371</v>
      </c>
    </row>
    <row r="96" spans="1:13" ht="12.75" outlineLevel="1">
      <c r="A96" s="44">
        <v>674</v>
      </c>
      <c r="B96" s="58" t="s">
        <v>91</v>
      </c>
      <c r="C96" s="57">
        <f>'Final FY09 IA Allocations'!K91</f>
        <v>533910</v>
      </c>
      <c r="D96" s="36">
        <f t="shared" si="9"/>
        <v>0.0012663013890800421</v>
      </c>
      <c r="E96" s="57">
        <f t="shared" si="10"/>
        <v>4497.7378986230715</v>
      </c>
      <c r="F96" s="58">
        <f>'Final 2007 Census'!M95</f>
        <v>2322</v>
      </c>
      <c r="G96" s="36">
        <f t="shared" si="14"/>
        <v>0.0012938196431019132</v>
      </c>
      <c r="H96" s="57">
        <f t="shared" si="11"/>
        <v>3063.6527727890007</v>
      </c>
      <c r="I96" s="35">
        <f t="shared" si="8"/>
        <v>7561.390671412072</v>
      </c>
      <c r="J96">
        <v>5919783</v>
      </c>
      <c r="K96">
        <f t="shared" si="12"/>
        <v>0.0012773087580088783</v>
      </c>
      <c r="L96">
        <v>388614.11</v>
      </c>
      <c r="M96">
        <f t="shared" si="13"/>
        <v>496.3802061888256</v>
      </c>
    </row>
    <row r="97" spans="1:13" ht="12.75" outlineLevel="1">
      <c r="A97" s="44">
        <v>675</v>
      </c>
      <c r="B97" s="58" t="s">
        <v>92</v>
      </c>
      <c r="C97" s="57">
        <f>'Final FY09 IA Allocations'!K92</f>
        <v>3265142</v>
      </c>
      <c r="D97" s="36">
        <f t="shared" si="9"/>
        <v>0.007744102658020241</v>
      </c>
      <c r="E97" s="57">
        <f t="shared" si="10"/>
        <v>27506.04580881784</v>
      </c>
      <c r="F97" s="58">
        <f>'Final 2007 Census'!M96</f>
        <v>40497</v>
      </c>
      <c r="G97" s="36">
        <f t="shared" si="14"/>
        <v>0.022564950080404038</v>
      </c>
      <c r="H97" s="57">
        <f t="shared" si="11"/>
        <v>53431.84596883555</v>
      </c>
      <c r="I97" s="35">
        <f t="shared" si="8"/>
        <v>80937.89177765339</v>
      </c>
      <c r="J97">
        <v>5919783</v>
      </c>
      <c r="K97">
        <f t="shared" si="12"/>
        <v>0.0136724423475748</v>
      </c>
      <c r="L97">
        <v>388614.11</v>
      </c>
      <c r="M97">
        <f t="shared" si="13"/>
        <v>5313.304014429092</v>
      </c>
    </row>
    <row r="98" spans="1:13" ht="12.75" outlineLevel="1">
      <c r="A98" s="44">
        <v>676</v>
      </c>
      <c r="B98" s="58" t="s">
        <v>93</v>
      </c>
      <c r="C98" s="57">
        <f>'Final FY09 IA Allocations'!K93</f>
        <v>5107346</v>
      </c>
      <c r="D98" s="36">
        <f t="shared" si="9"/>
        <v>0.012113351190860626</v>
      </c>
      <c r="E98" s="57">
        <f t="shared" si="10"/>
        <v>43025.04853923123</v>
      </c>
      <c r="F98" s="58">
        <f>'Final 2007 Census'!M97</f>
        <v>24962</v>
      </c>
      <c r="G98" s="36">
        <f t="shared" si="14"/>
        <v>0.013908839763613245</v>
      </c>
      <c r="H98" s="57">
        <f t="shared" si="11"/>
        <v>32934.92700876789</v>
      </c>
      <c r="I98" s="35">
        <f t="shared" si="8"/>
        <v>75959.97554799911</v>
      </c>
      <c r="J98">
        <v>5919783</v>
      </c>
      <c r="K98">
        <f t="shared" si="12"/>
        <v>0.012831547296243648</v>
      </c>
      <c r="L98">
        <v>388614.11</v>
      </c>
      <c r="M98">
        <f t="shared" si="13"/>
        <v>4986.520332452632</v>
      </c>
    </row>
    <row r="99" spans="1:13" ht="12.75" outlineLevel="1">
      <c r="A99" s="44">
        <v>677</v>
      </c>
      <c r="B99" s="58" t="s">
        <v>94</v>
      </c>
      <c r="C99" s="57">
        <f>'Final FY09 IA Allocations'!K94</f>
        <v>605971</v>
      </c>
      <c r="D99" s="36">
        <f t="shared" si="9"/>
        <v>0.00143721211260741</v>
      </c>
      <c r="E99" s="57">
        <f t="shared" si="10"/>
        <v>5104.790568010566</v>
      </c>
      <c r="F99" s="58">
        <f>'Final 2007 Census'!M98</f>
        <v>1962</v>
      </c>
      <c r="G99" s="36">
        <f t="shared" si="14"/>
        <v>0.0010932274503729343</v>
      </c>
      <c r="H99" s="57">
        <f t="shared" si="11"/>
        <v>2588.6678467752017</v>
      </c>
      <c r="I99" s="35">
        <f t="shared" si="8"/>
        <v>7693.458414785768</v>
      </c>
      <c r="J99">
        <v>5919783</v>
      </c>
      <c r="K99">
        <f t="shared" si="12"/>
        <v>0.0012996183162095245</v>
      </c>
      <c r="L99">
        <v>388614.11</v>
      </c>
      <c r="M99">
        <f t="shared" si="13"/>
        <v>505.05001529346293</v>
      </c>
    </row>
    <row r="100" spans="1:13" ht="12.75" outlineLevel="1">
      <c r="A100" s="44">
        <v>678</v>
      </c>
      <c r="B100" s="58" t="s">
        <v>95</v>
      </c>
      <c r="C100" s="57">
        <f>'Final FY09 IA Allocations'!K95</f>
        <v>1218781</v>
      </c>
      <c r="D100" s="36">
        <f t="shared" si="9"/>
        <v>0.002890644627904259</v>
      </c>
      <c r="E100" s="57">
        <f t="shared" si="10"/>
        <v>10267.19389751405</v>
      </c>
      <c r="F100" s="58">
        <f>'Final 2007 Census'!M99</f>
        <v>8841</v>
      </c>
      <c r="G100" s="36">
        <f t="shared" si="14"/>
        <v>0.004926209933102504</v>
      </c>
      <c r="H100" s="57">
        <f t="shared" si="11"/>
        <v>11664.838141355536</v>
      </c>
      <c r="I100" s="35">
        <f t="shared" si="8"/>
        <v>21932.032038869584</v>
      </c>
      <c r="J100">
        <v>5919783</v>
      </c>
      <c r="K100">
        <f t="shared" si="12"/>
        <v>0.003704870945247416</v>
      </c>
      <c r="L100">
        <v>388614.11</v>
      </c>
      <c r="M100">
        <f t="shared" si="13"/>
        <v>1439.765125052183</v>
      </c>
    </row>
    <row r="101" spans="1:13" ht="12.75" outlineLevel="1">
      <c r="A101" s="44">
        <v>679</v>
      </c>
      <c r="B101" s="58" t="s">
        <v>96</v>
      </c>
      <c r="C101" s="57">
        <f>'Final FY09 IA Allocations'!K96</f>
        <v>589081</v>
      </c>
      <c r="D101" s="36">
        <f t="shared" si="9"/>
        <v>0.0013971532441435079</v>
      </c>
      <c r="E101" s="57">
        <f t="shared" si="10"/>
        <v>4962.506675392439</v>
      </c>
      <c r="F101" s="58">
        <f>'Final 2007 Census'!M100</f>
        <v>2550</v>
      </c>
      <c r="G101" s="36">
        <f t="shared" si="14"/>
        <v>0.0014208613651635997</v>
      </c>
      <c r="H101" s="57">
        <f t="shared" si="11"/>
        <v>3364.476559264406</v>
      </c>
      <c r="I101" s="35">
        <f t="shared" si="8"/>
        <v>8326.983234656846</v>
      </c>
      <c r="J101">
        <v>5919783</v>
      </c>
      <c r="K101">
        <f t="shared" si="12"/>
        <v>0.0014066365666878069</v>
      </c>
      <c r="L101">
        <v>388614.11</v>
      </c>
      <c r="M101">
        <f t="shared" si="13"/>
        <v>546.6388174568377</v>
      </c>
    </row>
    <row r="102" spans="1:13" ht="12.75" outlineLevel="1">
      <c r="A102" s="44">
        <v>680</v>
      </c>
      <c r="B102" s="58" t="s">
        <v>97</v>
      </c>
      <c r="C102" s="57">
        <f>'Final FY09 IA Allocations'!K97</f>
        <v>784494</v>
      </c>
      <c r="D102" s="36">
        <f t="shared" si="9"/>
        <v>0.0018606241537430625</v>
      </c>
      <c r="E102" s="57">
        <f t="shared" si="10"/>
        <v>6608.695089139382</v>
      </c>
      <c r="F102" s="58">
        <f>'Final 2007 Census'!M101</f>
        <v>2487</v>
      </c>
      <c r="G102" s="36">
        <f t="shared" si="14"/>
        <v>0.0013857577314360283</v>
      </c>
      <c r="H102" s="57">
        <f t="shared" si="11"/>
        <v>3281.3541972119915</v>
      </c>
      <c r="I102" s="35">
        <f t="shared" si="8"/>
        <v>9890.049286351374</v>
      </c>
      <c r="J102">
        <v>5919783</v>
      </c>
      <c r="K102">
        <f t="shared" si="12"/>
        <v>0.0016706776728727005</v>
      </c>
      <c r="L102">
        <v>388614.11</v>
      </c>
      <c r="M102">
        <f t="shared" si="13"/>
        <v>649.2489169402957</v>
      </c>
    </row>
    <row r="103" spans="1:13" ht="12.75" outlineLevel="1">
      <c r="A103" s="44">
        <v>779</v>
      </c>
      <c r="B103" s="58" t="s">
        <v>98</v>
      </c>
      <c r="C103" s="57">
        <f>'Final FY09 IA Allocations'!K98</f>
        <v>288588</v>
      </c>
      <c r="D103" s="36">
        <f t="shared" si="9"/>
        <v>0.0006844587763327737</v>
      </c>
      <c r="E103" s="57">
        <f t="shared" si="10"/>
        <v>2431.1085851320163</v>
      </c>
      <c r="F103" s="58">
        <f>'Final 2007 Census'!M102</f>
        <v>1128</v>
      </c>
      <c r="G103" s="36">
        <f t="shared" si="14"/>
        <v>0.0006285222038841335</v>
      </c>
      <c r="H103" s="57">
        <f t="shared" si="11"/>
        <v>1488.286101509902</v>
      </c>
      <c r="I103" s="35">
        <f t="shared" si="8"/>
        <v>3919.3946866419183</v>
      </c>
      <c r="J103">
        <v>5919783</v>
      </c>
      <c r="K103">
        <f t="shared" si="12"/>
        <v>0.0006620841822482206</v>
      </c>
      <c r="L103">
        <v>388614.11</v>
      </c>
      <c r="M103">
        <f t="shared" si="13"/>
        <v>257.29525522947006</v>
      </c>
    </row>
    <row r="104" spans="1:13" ht="12.75" outlineLevel="1">
      <c r="A104" s="44">
        <v>681</v>
      </c>
      <c r="B104" s="58" t="s">
        <v>99</v>
      </c>
      <c r="C104" s="57">
        <f>'Final FY09 IA Allocations'!K99</f>
        <v>1354651</v>
      </c>
      <c r="D104" s="36">
        <f t="shared" si="9"/>
        <v>0.0032128943886023265</v>
      </c>
      <c r="E104" s="57">
        <f t="shared" si="10"/>
        <v>11411.783150919897</v>
      </c>
      <c r="F104" s="58">
        <f>'Final 2007 Census'!M103</f>
        <v>3126</v>
      </c>
      <c r="G104" s="36">
        <f t="shared" si="14"/>
        <v>0.0017418088735299657</v>
      </c>
      <c r="H104" s="57">
        <f t="shared" si="11"/>
        <v>4124.452440886484</v>
      </c>
      <c r="I104" s="35">
        <f t="shared" si="8"/>
        <v>15536.23559180638</v>
      </c>
      <c r="J104">
        <v>5919783</v>
      </c>
      <c r="K104">
        <f t="shared" si="12"/>
        <v>0.0026244603208945973</v>
      </c>
      <c r="L104">
        <v>388614.11</v>
      </c>
      <c r="M104">
        <f t="shared" si="13"/>
        <v>1019.9023118347683</v>
      </c>
    </row>
    <row r="105" spans="1:13" ht="12.75" outlineLevel="1">
      <c r="A105" s="44">
        <v>682</v>
      </c>
      <c r="B105" s="58" t="s">
        <v>100</v>
      </c>
      <c r="C105" s="57">
        <f>'Final FY09 IA Allocations'!K100</f>
        <v>819368</v>
      </c>
      <c r="D105" s="36">
        <f t="shared" si="9"/>
        <v>0.001943336585881021</v>
      </c>
      <c r="E105" s="57">
        <f t="shared" si="10"/>
        <v>6902.478894418513</v>
      </c>
      <c r="F105" s="58">
        <f>'Final 2007 Census'!M104</f>
        <v>1659</v>
      </c>
      <c r="G105" s="36">
        <f t="shared" si="14"/>
        <v>0.0009243956881593772</v>
      </c>
      <c r="H105" s="57">
        <f t="shared" si="11"/>
        <v>2188.888867380255</v>
      </c>
      <c r="I105" s="35">
        <f t="shared" si="8"/>
        <v>9091.367761798767</v>
      </c>
      <c r="J105">
        <v>5919783</v>
      </c>
      <c r="K105">
        <f t="shared" si="12"/>
        <v>0.0015357603077340448</v>
      </c>
      <c r="L105">
        <v>388614.11</v>
      </c>
      <c r="M105">
        <f t="shared" si="13"/>
        <v>596.8181251633919</v>
      </c>
    </row>
    <row r="106" spans="1:13" ht="12.75" outlineLevel="1">
      <c r="A106" s="44">
        <v>683</v>
      </c>
      <c r="B106" s="58" t="s">
        <v>101</v>
      </c>
      <c r="C106" s="57">
        <f>'Final FY09 IA Allocations'!K101</f>
        <v>686252</v>
      </c>
      <c r="D106" s="36">
        <f t="shared" si="9"/>
        <v>0.001627618626470673</v>
      </c>
      <c r="E106" s="57">
        <f t="shared" si="10"/>
        <v>5781.089749968871</v>
      </c>
      <c r="F106" s="58">
        <f>'Final 2007 Census'!M105</f>
        <v>1494</v>
      </c>
      <c r="G106" s="36">
        <f t="shared" si="14"/>
        <v>0.0008324575998252619</v>
      </c>
      <c r="H106" s="57">
        <f t="shared" si="11"/>
        <v>1971.187442957264</v>
      </c>
      <c r="I106" s="35">
        <f aca="true" t="shared" si="15" ref="I106:I137">(E106+H106)</f>
        <v>7752.277192926134</v>
      </c>
      <c r="J106">
        <v>5919783</v>
      </c>
      <c r="K106">
        <f t="shared" si="12"/>
        <v>0.0013095542848320849</v>
      </c>
      <c r="L106">
        <v>388614.11</v>
      </c>
      <c r="M106">
        <f t="shared" si="13"/>
        <v>508.91127289670715</v>
      </c>
    </row>
    <row r="107" spans="1:13" ht="12.75" outlineLevel="1">
      <c r="A107" s="44">
        <v>684</v>
      </c>
      <c r="B107" s="58" t="s">
        <v>102</v>
      </c>
      <c r="C107" s="57">
        <f>'Final FY09 IA Allocations'!K102</f>
        <v>699385</v>
      </c>
      <c r="D107" s="36">
        <f t="shared" si="9"/>
        <v>0.0016587668277457722</v>
      </c>
      <c r="E107" s="57">
        <f t="shared" si="10"/>
        <v>5891.72411123316</v>
      </c>
      <c r="F107" s="58">
        <f>'Final 2007 Census'!M106</f>
        <v>4978</v>
      </c>
      <c r="G107" s="36">
        <f t="shared" si="14"/>
        <v>0.0027737442650134897</v>
      </c>
      <c r="H107" s="57">
        <f t="shared" si="11"/>
        <v>6567.986004713025</v>
      </c>
      <c r="I107" s="35">
        <f t="shared" si="15"/>
        <v>12459.710115946185</v>
      </c>
      <c r="J107">
        <v>5919783</v>
      </c>
      <c r="K107">
        <f t="shared" si="12"/>
        <v>0.00210475791358335</v>
      </c>
      <c r="L107">
        <v>388614.11</v>
      </c>
      <c r="M107">
        <f t="shared" si="13"/>
        <v>817.9386233526504</v>
      </c>
    </row>
    <row r="108" spans="1:13" ht="12.75" outlineLevel="1">
      <c r="A108" s="44">
        <v>685</v>
      </c>
      <c r="B108" s="58" t="s">
        <v>103</v>
      </c>
      <c r="C108" s="57">
        <f>'Final FY09 IA Allocations'!K103</f>
        <v>713271</v>
      </c>
      <c r="D108" s="36">
        <f t="shared" si="9"/>
        <v>0.0016917009572596706</v>
      </c>
      <c r="E108" s="57">
        <f t="shared" si="10"/>
        <v>6008.701857408134</v>
      </c>
      <c r="F108" s="58">
        <f>'Final 2007 Census'!M107</f>
        <v>2951</v>
      </c>
      <c r="G108" s="36">
        <f t="shared" si="14"/>
        <v>0.0016442987798422676</v>
      </c>
      <c r="H108" s="57">
        <f t="shared" si="11"/>
        <v>3893.556990740887</v>
      </c>
      <c r="I108" s="35">
        <f t="shared" si="15"/>
        <v>9902.25884814902</v>
      </c>
      <c r="J108">
        <v>5919783</v>
      </c>
      <c r="K108">
        <f t="shared" si="12"/>
        <v>0.0016727401744538644</v>
      </c>
      <c r="L108">
        <v>388614.11</v>
      </c>
      <c r="M108">
        <f t="shared" si="13"/>
        <v>650.0504341566332</v>
      </c>
    </row>
    <row r="109" spans="1:13" ht="12.75" outlineLevel="1">
      <c r="A109" s="44">
        <v>686</v>
      </c>
      <c r="B109" s="58" t="s">
        <v>104</v>
      </c>
      <c r="C109" s="57">
        <f>'Final FY09 IA Allocations'!K104</f>
        <v>503206</v>
      </c>
      <c r="D109" s="36">
        <f t="shared" si="9"/>
        <v>0.0011934791571489795</v>
      </c>
      <c r="E109" s="57">
        <f t="shared" si="10"/>
        <v>4239.082798626212</v>
      </c>
      <c r="F109" s="58">
        <f>'Final 2007 Census'!M108</f>
        <v>1439</v>
      </c>
      <c r="G109" s="36">
        <f t="shared" si="14"/>
        <v>0.0008018115703805568</v>
      </c>
      <c r="H109" s="57">
        <f t="shared" si="11"/>
        <v>1898.6203014829337</v>
      </c>
      <c r="I109" s="35">
        <f t="shared" si="15"/>
        <v>6137.703100109145</v>
      </c>
      <c r="J109">
        <v>5919783</v>
      </c>
      <c r="K109">
        <f t="shared" si="12"/>
        <v>0.0010368121770864143</v>
      </c>
      <c r="L109">
        <v>388614.11</v>
      </c>
      <c r="M109">
        <f t="shared" si="13"/>
        <v>402.91984143559927</v>
      </c>
    </row>
    <row r="110" spans="1:13" ht="12.75" outlineLevel="1">
      <c r="A110" s="44">
        <v>687</v>
      </c>
      <c r="B110" s="58" t="s">
        <v>105</v>
      </c>
      <c r="C110" s="57">
        <f>'Final FY09 IA Allocations'!K105</f>
        <v>1148981</v>
      </c>
      <c r="D110" s="36">
        <f t="shared" si="9"/>
        <v>0.0027250964325945867</v>
      </c>
      <c r="E110" s="57">
        <f t="shared" si="10"/>
        <v>9679.1882311585</v>
      </c>
      <c r="F110" s="58">
        <f>'Final 2007 Census'!M109</f>
        <v>5698</v>
      </c>
      <c r="G110" s="36">
        <f t="shared" si="14"/>
        <v>0.0031749286504714476</v>
      </c>
      <c r="H110" s="57">
        <f t="shared" si="11"/>
        <v>7517.955856740623</v>
      </c>
      <c r="I110" s="35">
        <f t="shared" si="15"/>
        <v>17197.144087899123</v>
      </c>
      <c r="J110">
        <v>5919783</v>
      </c>
      <c r="K110">
        <f t="shared" si="12"/>
        <v>0.00290502947285384</v>
      </c>
      <c r="L110">
        <v>388614.11</v>
      </c>
      <c r="M110">
        <f t="shared" si="13"/>
        <v>1128.935443116864</v>
      </c>
    </row>
    <row r="111" spans="1:13" ht="12.75" outlineLevel="1">
      <c r="A111" s="44">
        <v>688</v>
      </c>
      <c r="B111" s="58" t="s">
        <v>106</v>
      </c>
      <c r="C111" s="57">
        <f>'Final FY09 IA Allocations'!K106</f>
        <v>658145</v>
      </c>
      <c r="D111" s="36">
        <f t="shared" si="9"/>
        <v>0.001560955830975416</v>
      </c>
      <c r="E111" s="57">
        <f t="shared" si="10"/>
        <v>5544.312167386416</v>
      </c>
      <c r="F111" s="58">
        <f>'Final 2007 Census'!M110</f>
        <v>6648</v>
      </c>
      <c r="G111" s="36">
        <f t="shared" si="14"/>
        <v>0.003704269159061808</v>
      </c>
      <c r="H111" s="57">
        <f t="shared" si="11"/>
        <v>8771.388300388146</v>
      </c>
      <c r="I111" s="35">
        <f t="shared" si="15"/>
        <v>14315.70046777456</v>
      </c>
      <c r="J111">
        <v>5919783</v>
      </c>
      <c r="K111">
        <f t="shared" si="12"/>
        <v>0.002418281289664598</v>
      </c>
      <c r="L111">
        <v>388614.11</v>
      </c>
      <c r="M111">
        <f t="shared" si="13"/>
        <v>939.7782311126599</v>
      </c>
    </row>
    <row r="112" spans="1:13" ht="12.75" outlineLevel="1">
      <c r="A112" s="44">
        <v>689</v>
      </c>
      <c r="B112" s="58" t="s">
        <v>107</v>
      </c>
      <c r="C112" s="57">
        <f>'Final FY09 IA Allocations'!K107</f>
        <v>3170934</v>
      </c>
      <c r="D112" s="36">
        <f t="shared" si="9"/>
        <v>0.007520664772866465</v>
      </c>
      <c r="E112" s="57">
        <f t="shared" si="10"/>
        <v>26712.4234905367</v>
      </c>
      <c r="F112" s="58">
        <f>'Final 2007 Census'!M111</f>
        <v>11914</v>
      </c>
      <c r="G112" s="36">
        <f t="shared" si="14"/>
        <v>0.006638487178258481</v>
      </c>
      <c r="H112" s="57">
        <f t="shared" si="11"/>
        <v>15719.36224591221</v>
      </c>
      <c r="I112" s="35">
        <f t="shared" si="15"/>
        <v>42431.78573644891</v>
      </c>
      <c r="J112">
        <v>5919783</v>
      </c>
      <c r="K112">
        <f t="shared" si="12"/>
        <v>0.007167794112799221</v>
      </c>
      <c r="L112">
        <v>388614.11</v>
      </c>
      <c r="M112">
        <f t="shared" si="13"/>
        <v>2785.505929808709</v>
      </c>
    </row>
    <row r="113" spans="1:13" ht="12.75" outlineLevel="1">
      <c r="A113" s="44">
        <v>690</v>
      </c>
      <c r="B113" s="58" t="s">
        <v>108</v>
      </c>
      <c r="C113" s="57">
        <f>'Final FY09 IA Allocations'!K108</f>
        <v>352560</v>
      </c>
      <c r="D113" s="36">
        <f t="shared" si="9"/>
        <v>0.0008361844088592827</v>
      </c>
      <c r="E113" s="57">
        <f t="shared" si="10"/>
        <v>2970.01830559186</v>
      </c>
      <c r="F113" s="58">
        <f>'Final 2007 Census'!M112</f>
        <v>1271</v>
      </c>
      <c r="G113" s="36">
        <f t="shared" si="14"/>
        <v>0.0007082018804403668</v>
      </c>
      <c r="H113" s="57">
        <f t="shared" si="11"/>
        <v>1676.960669343161</v>
      </c>
      <c r="I113" s="35">
        <f t="shared" si="15"/>
        <v>4646.978974935021</v>
      </c>
      <c r="J113">
        <v>5919783</v>
      </c>
      <c r="K113">
        <f t="shared" si="12"/>
        <v>0.0007849914388644012</v>
      </c>
      <c r="L113">
        <v>388614.11</v>
      </c>
      <c r="M113">
        <f t="shared" si="13"/>
        <v>305.0587493719087</v>
      </c>
    </row>
    <row r="114" spans="1:13" ht="12.75" outlineLevel="1">
      <c r="A114" s="44">
        <v>691</v>
      </c>
      <c r="B114" s="58" t="s">
        <v>109</v>
      </c>
      <c r="C114" s="57">
        <f>'Final FY09 IA Allocations'!K109</f>
        <v>880583</v>
      </c>
      <c r="D114" s="36">
        <f t="shared" si="9"/>
        <v>0.002088523301867863</v>
      </c>
      <c r="E114" s="57">
        <f t="shared" si="10"/>
        <v>7418.163233472307</v>
      </c>
      <c r="F114" s="58">
        <f>'Final 2007 Census'!M113</f>
        <v>2652</v>
      </c>
      <c r="G114" s="36">
        <f t="shared" si="14"/>
        <v>0.0014776958197701437</v>
      </c>
      <c r="H114" s="57">
        <f t="shared" si="11"/>
        <v>3499.055621634983</v>
      </c>
      <c r="I114" s="35">
        <f t="shared" si="15"/>
        <v>10917.21885510729</v>
      </c>
      <c r="J114">
        <v>5919783</v>
      </c>
      <c r="K114">
        <f t="shared" si="12"/>
        <v>0.001844192406226257</v>
      </c>
      <c r="L114">
        <v>388614.11</v>
      </c>
      <c r="M114">
        <f t="shared" si="13"/>
        <v>716.6791906143753</v>
      </c>
    </row>
    <row r="115" spans="1:13" ht="12.75" outlineLevel="1">
      <c r="A115" s="44">
        <v>692</v>
      </c>
      <c r="B115" s="58" t="s">
        <v>110</v>
      </c>
      <c r="C115" s="57">
        <f>'Final FY09 IA Allocations'!K110</f>
        <v>1753275</v>
      </c>
      <c r="D115" s="36">
        <f t="shared" si="9"/>
        <v>0.004158331119363396</v>
      </c>
      <c r="E115" s="57">
        <f t="shared" si="10"/>
        <v>14769.851499706627</v>
      </c>
      <c r="F115" s="58">
        <f>'Final 2007 Census'!M114</f>
        <v>9986</v>
      </c>
      <c r="G115" s="36">
        <f t="shared" si="14"/>
        <v>0.005564204546087728</v>
      </c>
      <c r="H115" s="57">
        <f t="shared" si="11"/>
        <v>13175.554086593866</v>
      </c>
      <c r="I115" s="35">
        <f t="shared" si="15"/>
        <v>27945.40558630049</v>
      </c>
      <c r="J115">
        <v>5919783</v>
      </c>
      <c r="K115">
        <f t="shared" si="12"/>
        <v>0.0047206807388548684</v>
      </c>
      <c r="L115">
        <v>388614.11</v>
      </c>
      <c r="M115">
        <f t="shared" si="13"/>
        <v>1834.523143924227</v>
      </c>
    </row>
    <row r="116" spans="1:13" ht="12.75" outlineLevel="1">
      <c r="A116" s="44">
        <v>693</v>
      </c>
      <c r="B116" s="58" t="s">
        <v>111</v>
      </c>
      <c r="C116" s="57">
        <f>'Final FY09 IA Allocations'!K111</f>
        <v>792109</v>
      </c>
      <c r="D116" s="36">
        <f t="shared" si="9"/>
        <v>0.001878685034936231</v>
      </c>
      <c r="E116" s="57">
        <f t="shared" si="10"/>
        <v>6672.844990991782</v>
      </c>
      <c r="F116" s="58">
        <f>'Final 2007 Census'!M115</f>
        <v>4621</v>
      </c>
      <c r="G116" s="36">
        <f t="shared" si="14"/>
        <v>0.002574823673890586</v>
      </c>
      <c r="H116" s="57">
        <f t="shared" si="11"/>
        <v>6096.959286416009</v>
      </c>
      <c r="I116" s="35">
        <f t="shared" si="15"/>
        <v>12769.804277407791</v>
      </c>
      <c r="J116">
        <v>5919783</v>
      </c>
      <c r="K116">
        <f t="shared" si="12"/>
        <v>0.0021571406042092743</v>
      </c>
      <c r="L116">
        <v>388614.11</v>
      </c>
      <c r="M116">
        <f t="shared" si="13"/>
        <v>838.2952760496494</v>
      </c>
    </row>
    <row r="117" spans="1:13" ht="12.75" outlineLevel="1">
      <c r="A117" s="44">
        <v>694</v>
      </c>
      <c r="B117" s="58" t="s">
        <v>112</v>
      </c>
      <c r="C117" s="57">
        <f>'Final FY09 IA Allocations'!K112</f>
        <v>1342012</v>
      </c>
      <c r="D117" s="36">
        <f t="shared" si="9"/>
        <v>0.0031829178321479005</v>
      </c>
      <c r="E117" s="57">
        <f t="shared" si="10"/>
        <v>11305.310319729815</v>
      </c>
      <c r="F117" s="58">
        <f>'Final 2007 Census'!M116</f>
        <v>2434</v>
      </c>
      <c r="G117" s="36">
        <f t="shared" si="14"/>
        <v>0.00135622610306204</v>
      </c>
      <c r="H117" s="57">
        <f t="shared" si="11"/>
        <v>3211.4258608821824</v>
      </c>
      <c r="I117" s="35">
        <f t="shared" si="15"/>
        <v>14516.736180611997</v>
      </c>
      <c r="J117">
        <v>5919783</v>
      </c>
      <c r="K117">
        <f t="shared" si="12"/>
        <v>0.0024522412697580297</v>
      </c>
      <c r="L117">
        <v>388614.11</v>
      </c>
      <c r="M117">
        <f t="shared" si="13"/>
        <v>952.9755585522865</v>
      </c>
    </row>
    <row r="118" spans="1:13" ht="12.75" outlineLevel="1">
      <c r="A118" s="44">
        <v>695</v>
      </c>
      <c r="B118" s="58" t="s">
        <v>113</v>
      </c>
      <c r="C118" s="57">
        <f>'Final FY09 IA Allocations'!K113</f>
        <v>947883</v>
      </c>
      <c r="D118" s="36">
        <f t="shared" si="9"/>
        <v>0.002248142120554696</v>
      </c>
      <c r="E118" s="57">
        <f t="shared" si="10"/>
        <v>7985.108524958388</v>
      </c>
      <c r="F118" s="58">
        <f>'Final 2007 Census'!M117</f>
        <v>5118</v>
      </c>
      <c r="G118" s="36">
        <f t="shared" si="14"/>
        <v>0.0028517523399636483</v>
      </c>
      <c r="H118" s="57">
        <f t="shared" si="11"/>
        <v>6752.702364829503</v>
      </c>
      <c r="I118" s="35">
        <f t="shared" si="15"/>
        <v>14737.810889787892</v>
      </c>
      <c r="J118">
        <v>5919783</v>
      </c>
      <c r="K118">
        <f t="shared" si="12"/>
        <v>0.0024895863395310086</v>
      </c>
      <c r="L118">
        <v>388614.11</v>
      </c>
      <c r="M118">
        <f t="shared" si="13"/>
        <v>967.4883796050007</v>
      </c>
    </row>
    <row r="119" spans="1:13" ht="12.75" outlineLevel="1">
      <c r="A119" s="44">
        <v>781</v>
      </c>
      <c r="B119" s="58" t="s">
        <v>114</v>
      </c>
      <c r="C119" s="57">
        <f>'Final FY09 IA Allocations'!K114</f>
        <v>3687008</v>
      </c>
      <c r="D119" s="36">
        <f t="shared" si="9"/>
        <v>0.008744663617368522</v>
      </c>
      <c r="E119" s="57">
        <f t="shared" si="10"/>
        <v>31059.908250691038</v>
      </c>
      <c r="F119" s="58">
        <f>'Final 2007 Census'!M118</f>
        <v>9528</v>
      </c>
      <c r="G119" s="36">
        <f t="shared" si="14"/>
        <v>0.005309006700893638</v>
      </c>
      <c r="H119" s="57">
        <f t="shared" si="11"/>
        <v>12571.267708498533</v>
      </c>
      <c r="I119" s="35">
        <f t="shared" si="15"/>
        <v>43631.17595918957</v>
      </c>
      <c r="J119">
        <v>5919783</v>
      </c>
      <c r="K119">
        <f t="shared" si="12"/>
        <v>0.007370401239232852</v>
      </c>
      <c r="L119">
        <v>388614.11</v>
      </c>
      <c r="M119">
        <f t="shared" si="13"/>
        <v>2864.2419179273716</v>
      </c>
    </row>
    <row r="120" spans="1:13" ht="12.75" outlineLevel="1">
      <c r="A120" s="44">
        <v>696</v>
      </c>
      <c r="B120" s="58" t="s">
        <v>115</v>
      </c>
      <c r="C120" s="57">
        <f>'Final FY09 IA Allocations'!K115</f>
        <v>565909</v>
      </c>
      <c r="D120" s="36">
        <f t="shared" si="9"/>
        <v>0.0013421950381017353</v>
      </c>
      <c r="E120" s="57">
        <f t="shared" si="10"/>
        <v>4767.302272802314</v>
      </c>
      <c r="F120" s="58">
        <f>'Final 2007 Census'!M119</f>
        <v>1361</v>
      </c>
      <c r="G120" s="36">
        <f t="shared" si="14"/>
        <v>0.0007583499286226114</v>
      </c>
      <c r="H120" s="57">
        <f t="shared" si="11"/>
        <v>1795.7069008466106</v>
      </c>
      <c r="I120" s="35">
        <f t="shared" si="15"/>
        <v>6563.009173648925</v>
      </c>
      <c r="J120">
        <v>5919783</v>
      </c>
      <c r="K120">
        <f t="shared" si="12"/>
        <v>0.0011086570527414476</v>
      </c>
      <c r="L120">
        <v>388614.11</v>
      </c>
      <c r="M120">
        <f t="shared" si="13"/>
        <v>430.8397738463407</v>
      </c>
    </row>
    <row r="121" spans="1:13" ht="12.75" outlineLevel="1">
      <c r="A121" s="44">
        <v>697</v>
      </c>
      <c r="B121" s="58" t="s">
        <v>116</v>
      </c>
      <c r="C121" s="57">
        <f>'Final FY09 IA Allocations'!K116</f>
        <v>1348559</v>
      </c>
      <c r="D121" s="36">
        <f t="shared" si="9"/>
        <v>0.003198445683647792</v>
      </c>
      <c r="E121" s="57">
        <f t="shared" si="10"/>
        <v>11360.463229437977</v>
      </c>
      <c r="F121" s="58">
        <f>'Final 2007 Census'!M120</f>
        <v>4062</v>
      </c>
      <c r="G121" s="36">
        <f t="shared" si="14"/>
        <v>0.0022633485746253105</v>
      </c>
      <c r="H121" s="57">
        <f t="shared" si="11"/>
        <v>5359.41324852236</v>
      </c>
      <c r="I121" s="35">
        <f t="shared" si="15"/>
        <v>16719.876477960337</v>
      </c>
      <c r="J121">
        <v>5919783</v>
      </c>
      <c r="K121">
        <f t="shared" si="12"/>
        <v>0.00282440698889813</v>
      </c>
      <c r="L121">
        <v>388614.11</v>
      </c>
      <c r="M121">
        <f t="shared" si="13"/>
        <v>1097.6044082684266</v>
      </c>
    </row>
    <row r="122" spans="1:13" ht="12.75" outlineLevel="1">
      <c r="A122" s="44">
        <v>698</v>
      </c>
      <c r="B122" s="58" t="s">
        <v>117</v>
      </c>
      <c r="C122" s="57">
        <f>'Final FY09 IA Allocations'!K117</f>
        <v>737739</v>
      </c>
      <c r="D122" s="36">
        <f t="shared" si="9"/>
        <v>0.001749732952142723</v>
      </c>
      <c r="E122" s="57">
        <f t="shared" si="10"/>
        <v>6214.823958330591</v>
      </c>
      <c r="F122" s="58">
        <f>'Final 2007 Census'!M121</f>
        <v>2199</v>
      </c>
      <c r="G122" s="36">
        <f t="shared" si="14"/>
        <v>0.0012252839772528452</v>
      </c>
      <c r="H122" s="57">
        <f t="shared" si="11"/>
        <v>2901.3662564009524</v>
      </c>
      <c r="I122" s="35">
        <f t="shared" si="15"/>
        <v>9116.190214731543</v>
      </c>
      <c r="J122">
        <v>5919783</v>
      </c>
      <c r="K122">
        <f t="shared" si="12"/>
        <v>0.001539953443349451</v>
      </c>
      <c r="L122">
        <v>388614.11</v>
      </c>
      <c r="M122">
        <f t="shared" si="13"/>
        <v>598.4476368286823</v>
      </c>
    </row>
    <row r="123" spans="1:13" ht="12.75" outlineLevel="1">
      <c r="A123" s="44">
        <v>699</v>
      </c>
      <c r="B123" s="58" t="s">
        <v>118</v>
      </c>
      <c r="C123" s="57">
        <f>'Final FY09 IA Allocations'!K118</f>
        <v>1464845</v>
      </c>
      <c r="D123" s="36">
        <f t="shared" si="9"/>
        <v>0.003474247079633186</v>
      </c>
      <c r="E123" s="57">
        <f t="shared" si="10"/>
        <v>12340.073930266362</v>
      </c>
      <c r="F123" s="58">
        <f>'Final 2007 Census'!M122</f>
        <v>4113</v>
      </c>
      <c r="G123" s="36">
        <f t="shared" si="14"/>
        <v>0.0022917658019285824</v>
      </c>
      <c r="H123" s="57">
        <f t="shared" si="11"/>
        <v>5426.702779707648</v>
      </c>
      <c r="I123" s="35">
        <f t="shared" si="15"/>
        <v>17766.77670997401</v>
      </c>
      <c r="J123">
        <v>5919783</v>
      </c>
      <c r="K123">
        <f t="shared" si="12"/>
        <v>0.0030012547267313696</v>
      </c>
      <c r="L123">
        <v>388614.11</v>
      </c>
      <c r="M123">
        <f t="shared" si="13"/>
        <v>1166.3299345120045</v>
      </c>
    </row>
    <row r="124" spans="1:13" ht="12.75" outlineLevel="1">
      <c r="A124" s="44">
        <v>700</v>
      </c>
      <c r="B124" s="58" t="s">
        <v>119</v>
      </c>
      <c r="C124" s="57">
        <f>'Final FY09 IA Allocations'!K119</f>
        <v>385176</v>
      </c>
      <c r="D124" s="36">
        <f t="shared" si="9"/>
        <v>0.0009135414280314928</v>
      </c>
      <c r="E124" s="57">
        <f t="shared" si="10"/>
        <v>3244.780380288888</v>
      </c>
      <c r="F124" s="58">
        <f>'Final 2007 Census'!M123</f>
        <v>1069</v>
      </c>
      <c r="G124" s="36">
        <f t="shared" si="14"/>
        <v>0.0005956473722979953</v>
      </c>
      <c r="H124" s="57">
        <f t="shared" si="11"/>
        <v>1410.4413497465296</v>
      </c>
      <c r="I124" s="35">
        <f t="shared" si="15"/>
        <v>4655.221730035418</v>
      </c>
      <c r="J124">
        <v>5919783</v>
      </c>
      <c r="K124">
        <f t="shared" si="12"/>
        <v>0.000786383847184165</v>
      </c>
      <c r="L124">
        <v>388614.11</v>
      </c>
      <c r="M124">
        <f t="shared" si="13"/>
        <v>305.5998588918503</v>
      </c>
    </row>
    <row r="125" spans="1:13" ht="12.75" outlineLevel="1">
      <c r="A125" s="44">
        <v>701</v>
      </c>
      <c r="B125" s="58" t="s">
        <v>120</v>
      </c>
      <c r="C125" s="57">
        <f>'Final FY09 IA Allocations'!K120</f>
        <v>1441352</v>
      </c>
      <c r="D125" s="36">
        <f t="shared" si="9"/>
        <v>0.0034185275416330407</v>
      </c>
      <c r="E125" s="57">
        <f t="shared" si="10"/>
        <v>12142.165375542996</v>
      </c>
      <c r="F125" s="58">
        <f>'Final 2007 Census'!M124</f>
        <v>3431</v>
      </c>
      <c r="G125" s="36">
        <f t="shared" si="14"/>
        <v>0.0019117550368142394</v>
      </c>
      <c r="H125" s="57">
        <f t="shared" si="11"/>
        <v>4526.870225425952</v>
      </c>
      <c r="I125" s="35">
        <f t="shared" si="15"/>
        <v>16669.03560096895</v>
      </c>
      <c r="J125">
        <v>5919783</v>
      </c>
      <c r="K125">
        <f t="shared" si="12"/>
        <v>0.0028158186881122077</v>
      </c>
      <c r="L125">
        <v>388614.11</v>
      </c>
      <c r="M125">
        <f t="shared" si="13"/>
        <v>1094.266873402093</v>
      </c>
    </row>
    <row r="126" spans="1:13" ht="12.75" outlineLevel="1">
      <c r="A126" s="44">
        <v>702</v>
      </c>
      <c r="B126" s="58" t="s">
        <v>121</v>
      </c>
      <c r="C126" s="57">
        <f>'Final FY09 IA Allocations'!K121</f>
        <v>690639</v>
      </c>
      <c r="D126" s="36">
        <f t="shared" si="9"/>
        <v>0.0016380234965684313</v>
      </c>
      <c r="E126" s="57">
        <f t="shared" si="10"/>
        <v>5818.046495789813</v>
      </c>
      <c r="F126" s="58">
        <f>'Final 2007 Census'!M125</f>
        <v>4346</v>
      </c>
      <c r="G126" s="36">
        <f t="shared" si="14"/>
        <v>0.0024215935266670603</v>
      </c>
      <c r="H126" s="57">
        <f t="shared" si="11"/>
        <v>5734.123579044356</v>
      </c>
      <c r="I126" s="35">
        <f t="shared" si="15"/>
        <v>11552.170074834168</v>
      </c>
      <c r="J126">
        <v>5919783</v>
      </c>
      <c r="K126">
        <f t="shared" si="12"/>
        <v>0.0019514516114584213</v>
      </c>
      <c r="L126">
        <v>388614.11</v>
      </c>
      <c r="M126">
        <f t="shared" si="13"/>
        <v>758.3616311949802</v>
      </c>
    </row>
    <row r="127" spans="1:13" ht="12.75" outlineLevel="1">
      <c r="A127" s="44">
        <v>703</v>
      </c>
      <c r="B127" s="58" t="s">
        <v>122</v>
      </c>
      <c r="C127" s="57">
        <f>'Final FY09 IA Allocations'!K122</f>
        <v>506971</v>
      </c>
      <c r="D127" s="36">
        <f t="shared" si="9"/>
        <v>0.0012024087983429754</v>
      </c>
      <c r="E127" s="57">
        <f t="shared" si="10"/>
        <v>4270.799723179631</v>
      </c>
      <c r="F127" s="58">
        <f>'Final 2007 Census'!M126</f>
        <v>1624</v>
      </c>
      <c r="G127" s="36">
        <f t="shared" si="14"/>
        <v>0.0009048936694218376</v>
      </c>
      <c r="H127" s="57">
        <f t="shared" si="11"/>
        <v>2142.7097773511355</v>
      </c>
      <c r="I127" s="35">
        <f t="shared" si="15"/>
        <v>6413.509500530767</v>
      </c>
      <c r="J127">
        <v>5919783</v>
      </c>
      <c r="K127">
        <f t="shared" si="12"/>
        <v>0.0010834028038748662</v>
      </c>
      <c r="L127">
        <v>388614.11</v>
      </c>
      <c r="M127">
        <f t="shared" si="13"/>
        <v>421.02561639933566</v>
      </c>
    </row>
    <row r="128" spans="1:13" ht="12.75" outlineLevel="1">
      <c r="A128" s="44">
        <v>704</v>
      </c>
      <c r="B128" s="58" t="s">
        <v>123</v>
      </c>
      <c r="C128" s="57">
        <f>'Final FY09 IA Allocations'!K123</f>
        <v>587897</v>
      </c>
      <c r="D128" s="36">
        <f t="shared" si="9"/>
        <v>0.0013943450913749312</v>
      </c>
      <c r="E128" s="57">
        <f t="shared" si="10"/>
        <v>4952.5324818542595</v>
      </c>
      <c r="F128" s="58">
        <f>'Final 2007 Census'!M127</f>
        <v>3391</v>
      </c>
      <c r="G128" s="36">
        <f t="shared" si="14"/>
        <v>0.0018894670153999085</v>
      </c>
      <c r="H128" s="57">
        <f t="shared" si="11"/>
        <v>4474.09412253553</v>
      </c>
      <c r="I128" s="35">
        <f t="shared" si="15"/>
        <v>9426.626604389789</v>
      </c>
      <c r="J128">
        <v>5919783</v>
      </c>
      <c r="K128">
        <f t="shared" si="12"/>
        <v>0.0015923939449114584</v>
      </c>
      <c r="L128">
        <v>388614.11</v>
      </c>
      <c r="M128">
        <f t="shared" si="13"/>
        <v>618.8267556711554</v>
      </c>
    </row>
    <row r="129" spans="1:13" ht="12.75" outlineLevel="1">
      <c r="A129" s="44">
        <v>705</v>
      </c>
      <c r="B129" s="58" t="s">
        <v>124</v>
      </c>
      <c r="C129" s="57">
        <f>'Final FY09 IA Allocations'!K124</f>
        <v>1706530</v>
      </c>
      <c r="D129" s="36">
        <f t="shared" si="9"/>
        <v>0.004047463635269548</v>
      </c>
      <c r="E129" s="57">
        <f t="shared" si="10"/>
        <v>14376.064610397316</v>
      </c>
      <c r="F129" s="58">
        <f>'Final 2007 Census'!M128</f>
        <v>8120</v>
      </c>
      <c r="G129" s="36">
        <f t="shared" si="14"/>
        <v>0.004524468347109188</v>
      </c>
      <c r="H129" s="57">
        <f t="shared" si="11"/>
        <v>10713.548886755678</v>
      </c>
      <c r="I129" s="35">
        <f t="shared" si="15"/>
        <v>25089.613497152994</v>
      </c>
      <c r="J129">
        <v>5919783</v>
      </c>
      <c r="K129">
        <f t="shared" si="12"/>
        <v>0.00423826574338164</v>
      </c>
      <c r="L129">
        <v>388614.11</v>
      </c>
      <c r="M129">
        <f t="shared" si="13"/>
        <v>1647.0498698077442</v>
      </c>
    </row>
    <row r="130" spans="1:13" ht="12.75" outlineLevel="1">
      <c r="A130" s="44">
        <v>706</v>
      </c>
      <c r="B130" s="58" t="s">
        <v>125</v>
      </c>
      <c r="C130" s="57">
        <f>'Final FY09 IA Allocations'!K125</f>
        <v>11919125</v>
      </c>
      <c r="D130" s="36">
        <f t="shared" si="9"/>
        <v>0.028269192455879562</v>
      </c>
      <c r="E130" s="57">
        <f t="shared" si="10"/>
        <v>100408.49624641926</v>
      </c>
      <c r="F130" s="58">
        <f>'Final 2007 Census'!M129</f>
        <v>34651</v>
      </c>
      <c r="G130" s="36">
        <f t="shared" si="14"/>
        <v>0.019307555750699566</v>
      </c>
      <c r="H130" s="57">
        <f t="shared" si="11"/>
        <v>45718.61853140037</v>
      </c>
      <c r="I130" s="35">
        <f t="shared" si="15"/>
        <v>146127.11477781963</v>
      </c>
      <c r="J130">
        <v>5919783</v>
      </c>
      <c r="K130">
        <f t="shared" si="12"/>
        <v>0.024684539074797104</v>
      </c>
      <c r="L130">
        <v>388614.11</v>
      </c>
      <c r="M130">
        <f t="shared" si="13"/>
        <v>9592.760183312499</v>
      </c>
    </row>
    <row r="131" spans="1:13" ht="12.75" outlineLevel="1">
      <c r="A131" s="44">
        <v>707</v>
      </c>
      <c r="B131" s="58" t="s">
        <v>126</v>
      </c>
      <c r="C131" s="57">
        <f>'Final FY09 IA Allocations'!K126</f>
        <v>3416030</v>
      </c>
      <c r="D131" s="36">
        <f t="shared" si="9"/>
        <v>0.008101971369967029</v>
      </c>
      <c r="E131" s="57">
        <f t="shared" si="10"/>
        <v>28777.148946139554</v>
      </c>
      <c r="F131" s="58">
        <f>'Final 2007 Census'!M130</f>
        <v>20156</v>
      </c>
      <c r="G131" s="36">
        <f t="shared" si="14"/>
        <v>0.011230933990681377</v>
      </c>
      <c r="H131" s="57">
        <f t="shared" si="11"/>
        <v>26593.878246483673</v>
      </c>
      <c r="I131" s="35">
        <f t="shared" si="15"/>
        <v>55371.02719262322</v>
      </c>
      <c r="J131">
        <v>5919783</v>
      </c>
      <c r="K131">
        <f t="shared" si="12"/>
        <v>0.009353556911228541</v>
      </c>
      <c r="L131">
        <v>388614.11</v>
      </c>
      <c r="M131">
        <f t="shared" si="13"/>
        <v>3634.9241943914285</v>
      </c>
    </row>
    <row r="132" spans="1:13" ht="12.75" outlineLevel="1">
      <c r="A132" s="44">
        <v>708</v>
      </c>
      <c r="B132" s="58" t="s">
        <v>127</v>
      </c>
      <c r="C132" s="57">
        <f>'Final FY09 IA Allocations'!K127</f>
        <v>409900</v>
      </c>
      <c r="D132" s="36">
        <f t="shared" si="9"/>
        <v>0.0009721805910807239</v>
      </c>
      <c r="E132" s="57">
        <f t="shared" si="10"/>
        <v>3453.059063597979</v>
      </c>
      <c r="F132" s="58">
        <f>'Final 2007 Census'!M131</f>
        <v>6197</v>
      </c>
      <c r="G132" s="36">
        <f t="shared" si="14"/>
        <v>0.0034529717176152263</v>
      </c>
      <c r="H132" s="57">
        <f t="shared" si="11"/>
        <v>8176.337740298638</v>
      </c>
      <c r="I132" s="35">
        <f t="shared" si="15"/>
        <v>11629.396803896616</v>
      </c>
      <c r="J132">
        <v>5919783</v>
      </c>
      <c r="K132">
        <f t="shared" si="12"/>
        <v>0.0019644971452326236</v>
      </c>
      <c r="L132">
        <v>388614.11</v>
      </c>
      <c r="M132">
        <f t="shared" si="13"/>
        <v>763.4313096921168</v>
      </c>
    </row>
    <row r="133" spans="1:13" ht="12.75" outlineLevel="1">
      <c r="A133" s="44">
        <v>709</v>
      </c>
      <c r="B133" s="58" t="s">
        <v>128</v>
      </c>
      <c r="C133" s="57">
        <f>'Final FY09 IA Allocations'!K128</f>
        <v>491011</v>
      </c>
      <c r="D133" s="36">
        <f t="shared" si="9"/>
        <v>0.0011645556579827697</v>
      </c>
      <c r="E133" s="57">
        <f t="shared" si="10"/>
        <v>4136.350290012948</v>
      </c>
      <c r="F133" s="58">
        <f>'Final 2007 Census'!M132</f>
        <v>2604</v>
      </c>
      <c r="G133" s="36">
        <f t="shared" si="14"/>
        <v>0.0014509501940729464</v>
      </c>
      <c r="H133" s="57">
        <f t="shared" si="11"/>
        <v>3435.724298166476</v>
      </c>
      <c r="I133" s="35">
        <f t="shared" si="15"/>
        <v>7572.074588179424</v>
      </c>
      <c r="J133">
        <v>5919783</v>
      </c>
      <c r="K133">
        <f t="shared" si="12"/>
        <v>0.0012791135398340487</v>
      </c>
      <c r="L133">
        <v>388614.11</v>
      </c>
      <c r="M133">
        <f t="shared" si="13"/>
        <v>497.0815698715584</v>
      </c>
    </row>
    <row r="134" spans="1:13" ht="12.75" outlineLevel="1">
      <c r="A134" s="44">
        <v>710</v>
      </c>
      <c r="B134" s="58" t="s">
        <v>129</v>
      </c>
      <c r="C134" s="57">
        <f>'Final FY09 IA Allocations'!K129</f>
        <v>2111909</v>
      </c>
      <c r="D134" s="36">
        <f t="shared" si="9"/>
        <v>0.005008921541665529</v>
      </c>
      <c r="E134" s="57">
        <f t="shared" si="10"/>
        <v>17791.038092081344</v>
      </c>
      <c r="F134" s="58">
        <f>'Final 2007 Census'!M133</f>
        <v>28554</v>
      </c>
      <c r="G134" s="36">
        <f t="shared" si="14"/>
        <v>0.015910304086620166</v>
      </c>
      <c r="H134" s="57">
        <f t="shared" si="11"/>
        <v>37674.22104832779</v>
      </c>
      <c r="I134" s="35">
        <f t="shared" si="15"/>
        <v>55465.259140409136</v>
      </c>
      <c r="J134">
        <v>5919783</v>
      </c>
      <c r="K134">
        <f t="shared" si="12"/>
        <v>0.009369475053462117</v>
      </c>
      <c r="L134">
        <v>388614.11</v>
      </c>
      <c r="M134">
        <f t="shared" si="13"/>
        <v>3641.110209068383</v>
      </c>
    </row>
    <row r="135" spans="1:13" ht="12.75" outlineLevel="1">
      <c r="A135" s="44">
        <v>711</v>
      </c>
      <c r="B135" s="58" t="s">
        <v>130</v>
      </c>
      <c r="C135" s="57">
        <f>'Final FY09 IA Allocations'!K130</f>
        <v>1309832</v>
      </c>
      <c r="D135" s="36">
        <f t="shared" si="9"/>
        <v>0.0031065948962587134</v>
      </c>
      <c r="E135" s="57">
        <f t="shared" si="10"/>
        <v>11034.22117441002</v>
      </c>
      <c r="F135" s="58">
        <f>'Final 2007 Census'!M134</f>
        <v>4534</v>
      </c>
      <c r="G135" s="36">
        <f t="shared" si="14"/>
        <v>0.002526347227314416</v>
      </c>
      <c r="H135" s="57">
        <f t="shared" si="11"/>
        <v>5982.17126262934</v>
      </c>
      <c r="I135" s="35">
        <f t="shared" si="15"/>
        <v>17016.39243703936</v>
      </c>
      <c r="J135">
        <v>5919783</v>
      </c>
      <c r="K135">
        <f t="shared" si="12"/>
        <v>0.0028744959801802468</v>
      </c>
      <c r="L135">
        <v>388614.11</v>
      </c>
      <c r="M135">
        <f t="shared" si="13"/>
        <v>1117.0696970363242</v>
      </c>
    </row>
    <row r="136" spans="1:13" ht="12.75" outlineLevel="1">
      <c r="A136" s="44">
        <v>784</v>
      </c>
      <c r="B136" s="58" t="s">
        <v>131</v>
      </c>
      <c r="C136" s="57">
        <f>'Final FY09 IA Allocations'!K131</f>
        <v>501709</v>
      </c>
      <c r="D136" s="36">
        <f t="shared" si="9"/>
        <v>0.0011899286464272234</v>
      </c>
      <c r="E136" s="57">
        <f t="shared" si="10"/>
        <v>4226.471846154375</v>
      </c>
      <c r="F136" s="58">
        <f>'Final 2007 Census'!M135</f>
        <v>872</v>
      </c>
      <c r="G136" s="36">
        <f t="shared" si="14"/>
        <v>0.0004858788668324152</v>
      </c>
      <c r="H136" s="57">
        <f t="shared" si="11"/>
        <v>1150.519043011201</v>
      </c>
      <c r="I136" s="35">
        <f t="shared" si="15"/>
        <v>5376.990889165576</v>
      </c>
      <c r="J136">
        <v>5919783</v>
      </c>
      <c r="K136">
        <f t="shared" si="12"/>
        <v>0.0009083087824613801</v>
      </c>
      <c r="L136">
        <v>388614.11</v>
      </c>
      <c r="M136">
        <f t="shared" si="13"/>
        <v>352.98160910141286</v>
      </c>
    </row>
    <row r="137" spans="1:13" ht="12.75" outlineLevel="1">
      <c r="A137" s="44">
        <v>712</v>
      </c>
      <c r="B137" s="58" t="s">
        <v>132</v>
      </c>
      <c r="C137" s="57">
        <f>'Final FY09 IA Allocations'!K132</f>
        <v>921409</v>
      </c>
      <c r="D137" s="36">
        <f t="shared" si="9"/>
        <v>0.002185352393869477</v>
      </c>
      <c r="E137" s="57">
        <f t="shared" si="10"/>
        <v>7762.087579240669</v>
      </c>
      <c r="F137" s="58">
        <f>'Final 2007 Census'!M136</f>
        <v>5196</v>
      </c>
      <c r="G137" s="36">
        <f t="shared" si="14"/>
        <v>0.0028952139817215936</v>
      </c>
      <c r="H137" s="57">
        <f t="shared" si="11"/>
        <v>6855.6157654658255</v>
      </c>
      <c r="I137" s="35">
        <f t="shared" si="15"/>
        <v>14617.703344706493</v>
      </c>
      <c r="J137">
        <v>5919783</v>
      </c>
      <c r="K137">
        <f t="shared" si="12"/>
        <v>0.002469297159153721</v>
      </c>
      <c r="L137">
        <v>388614.11</v>
      </c>
      <c r="M137">
        <f t="shared" si="13"/>
        <v>959.6037178300517</v>
      </c>
    </row>
    <row r="138" spans="1:13" ht="12.75" outlineLevel="1">
      <c r="A138" s="44">
        <v>713</v>
      </c>
      <c r="B138" s="58" t="s">
        <v>133</v>
      </c>
      <c r="C138" s="57">
        <f>'Final FY09 IA Allocations'!K133</f>
        <v>1000260</v>
      </c>
      <c r="D138" s="36">
        <f t="shared" si="9"/>
        <v>0.0023723673043044764</v>
      </c>
      <c r="E138" s="57">
        <f t="shared" si="10"/>
        <v>8426.340226773638</v>
      </c>
      <c r="F138" s="58">
        <f>'Final 2007 Census'!M137</f>
        <v>3265</v>
      </c>
      <c r="G138" s="36">
        <f t="shared" si="14"/>
        <v>0.0018192597479447657</v>
      </c>
      <c r="H138" s="57">
        <f t="shared" si="11"/>
        <v>4307.849398430701</v>
      </c>
      <c r="I138" s="35">
        <f aca="true" t="shared" si="16" ref="I138:I169">(E138+H138)</f>
        <v>12734.189625204339</v>
      </c>
      <c r="J138">
        <v>5919783</v>
      </c>
      <c r="K138">
        <f t="shared" si="12"/>
        <v>0.0021511243951348115</v>
      </c>
      <c r="L138">
        <v>388614.11</v>
      </c>
      <c r="M138">
        <f t="shared" si="13"/>
        <v>835.957292314603</v>
      </c>
    </row>
    <row r="139" spans="1:13" ht="12.75" outlineLevel="1">
      <c r="A139" s="44">
        <v>714</v>
      </c>
      <c r="B139" s="58" t="s">
        <v>134</v>
      </c>
      <c r="C139" s="57">
        <f>'Final FY09 IA Allocations'!K134</f>
        <v>414447</v>
      </c>
      <c r="D139" s="36">
        <f aca="true" t="shared" si="17" ref="D139:D194">C139/$C$8</f>
        <v>0.000982964941282344</v>
      </c>
      <c r="E139" s="57">
        <f aca="true" t="shared" si="18" ref="E139:E194">$E$4*D139</f>
        <v>3491.3636734105676</v>
      </c>
      <c r="F139" s="58">
        <f>'Final 2007 Census'!M138</f>
        <v>3272</v>
      </c>
      <c r="G139" s="36">
        <f t="shared" si="14"/>
        <v>0.0018231601516922736</v>
      </c>
      <c r="H139" s="57">
        <f aca="true" t="shared" si="19" ref="H139:H195">$E$5*G139</f>
        <v>4317.085216436524</v>
      </c>
      <c r="I139" s="35">
        <f t="shared" si="16"/>
        <v>7808.448889847092</v>
      </c>
      <c r="J139">
        <v>5919783</v>
      </c>
      <c r="K139">
        <f aca="true" t="shared" si="20" ref="K139:K196">I139/J139</f>
        <v>0.0013190430949659964</v>
      </c>
      <c r="L139">
        <v>388614.11</v>
      </c>
      <c r="M139">
        <f aca="true" t="shared" si="21" ref="M139:M194">K139*L139</f>
        <v>512.5987584018561</v>
      </c>
    </row>
    <row r="140" spans="1:13" ht="12.75" outlineLevel="1">
      <c r="A140" s="44">
        <v>715</v>
      </c>
      <c r="B140" s="58" t="s">
        <v>135</v>
      </c>
      <c r="C140" s="57">
        <f>'Final FY09 IA Allocations'!K135</f>
        <v>1991692</v>
      </c>
      <c r="D140" s="36">
        <f t="shared" si="17"/>
        <v>0.004723796793878383</v>
      </c>
      <c r="E140" s="57">
        <f t="shared" si="18"/>
        <v>16778.312057808213</v>
      </c>
      <c r="F140" s="58">
        <f>'Final 2007 Census'!M139</f>
        <v>7608</v>
      </c>
      <c r="G140" s="36">
        <f aca="true" t="shared" si="22" ref="G140:G195">F140/$F$9</f>
        <v>0.004239181673005752</v>
      </c>
      <c r="H140" s="57">
        <f t="shared" si="19"/>
        <v>10038.014769758276</v>
      </c>
      <c r="I140" s="35">
        <f t="shared" si="16"/>
        <v>26816.32682756649</v>
      </c>
      <c r="J140">
        <v>5919783</v>
      </c>
      <c r="K140">
        <f t="shared" si="20"/>
        <v>0.004529950984278729</v>
      </c>
      <c r="L140">
        <v>388614.11</v>
      </c>
      <c r="M140">
        <f t="shared" si="21"/>
        <v>1760.4028700991023</v>
      </c>
    </row>
    <row r="141" spans="1:13" ht="12.75" outlineLevel="1">
      <c r="A141" s="44">
        <v>716</v>
      </c>
      <c r="B141" s="58" t="s">
        <v>136</v>
      </c>
      <c r="C141" s="57">
        <f>'Final FY09 IA Allocations'!K136</f>
        <v>398601</v>
      </c>
      <c r="D141" s="36">
        <f t="shared" si="17"/>
        <v>0.0009453821804961396</v>
      </c>
      <c r="E141" s="57">
        <f t="shared" si="18"/>
        <v>3357.874593337931</v>
      </c>
      <c r="F141" s="58">
        <f>'Final 2007 Census'!M140</f>
        <v>1556</v>
      </c>
      <c r="G141" s="36">
        <f t="shared" si="22"/>
        <v>0.0008670040330174749</v>
      </c>
      <c r="H141" s="57">
        <f t="shared" si="19"/>
        <v>2052.990402437418</v>
      </c>
      <c r="I141" s="35">
        <f t="shared" si="16"/>
        <v>5410.86499577535</v>
      </c>
      <c r="J141">
        <v>5919783</v>
      </c>
      <c r="K141">
        <f t="shared" si="20"/>
        <v>0.0009140309696783395</v>
      </c>
      <c r="L141">
        <v>388614.11</v>
      </c>
      <c r="M141">
        <f t="shared" si="21"/>
        <v>355.2053317939849</v>
      </c>
    </row>
    <row r="142" spans="1:13" ht="12.75" outlineLevel="1">
      <c r="A142" s="44">
        <v>717</v>
      </c>
      <c r="B142" s="58" t="s">
        <v>137</v>
      </c>
      <c r="C142" s="57">
        <f>'Final FY09 IA Allocations'!K137</f>
        <v>837504</v>
      </c>
      <c r="D142" s="36">
        <f t="shared" si="17"/>
        <v>0.001986350655653746</v>
      </c>
      <c r="E142" s="57">
        <f t="shared" si="18"/>
        <v>7055.2592778715825</v>
      </c>
      <c r="F142" s="58">
        <f>'Final 2007 Census'!M141</f>
        <v>3241</v>
      </c>
      <c r="G142" s="36">
        <f t="shared" si="22"/>
        <v>0.0018058869350961672</v>
      </c>
      <c r="H142" s="57">
        <f t="shared" si="19"/>
        <v>4276.183736696447</v>
      </c>
      <c r="I142" s="35">
        <f t="shared" si="16"/>
        <v>11331.44301456803</v>
      </c>
      <c r="J142">
        <v>5919783</v>
      </c>
      <c r="K142">
        <f t="shared" si="20"/>
        <v>0.0019141652683160905</v>
      </c>
      <c r="L142">
        <v>388614.11</v>
      </c>
      <c r="M142">
        <f t="shared" si="21"/>
        <v>743.8716321395686</v>
      </c>
    </row>
    <row r="143" spans="1:13" ht="12.75" outlineLevel="1">
      <c r="A143" s="44">
        <v>718</v>
      </c>
      <c r="B143" s="58" t="s">
        <v>138</v>
      </c>
      <c r="C143" s="57">
        <f>'Final FY09 IA Allocations'!K138</f>
        <v>206032</v>
      </c>
      <c r="D143" s="36">
        <f t="shared" si="17"/>
        <v>0.0004886565297427268</v>
      </c>
      <c r="E143" s="57">
        <f t="shared" si="18"/>
        <v>1735.6444620424952</v>
      </c>
      <c r="F143" s="58">
        <f>'Final 2007 Census'!M142</f>
        <v>473</v>
      </c>
      <c r="G143" s="36">
        <f t="shared" si="22"/>
        <v>0.0002635558532244638</v>
      </c>
      <c r="H143" s="57">
        <f t="shared" si="19"/>
        <v>624.0774166792409</v>
      </c>
      <c r="I143" s="35">
        <f t="shared" si="16"/>
        <v>2359.721878721736</v>
      </c>
      <c r="J143">
        <v>5919783</v>
      </c>
      <c r="K143">
        <f t="shared" si="20"/>
        <v>0.00039861628014434584</v>
      </c>
      <c r="L143">
        <v>388614.11</v>
      </c>
      <c r="M143">
        <f t="shared" si="21"/>
        <v>154.90791093980562</v>
      </c>
    </row>
    <row r="144" spans="1:13" ht="12.75" outlineLevel="1">
      <c r="A144" s="44">
        <v>719</v>
      </c>
      <c r="B144" s="58" t="s">
        <v>139</v>
      </c>
      <c r="C144" s="57">
        <f>'Final FY09 IA Allocations'!K139</f>
        <v>478755</v>
      </c>
      <c r="D144" s="36">
        <f t="shared" si="17"/>
        <v>0.0011354874820269625</v>
      </c>
      <c r="E144" s="57">
        <f t="shared" si="18"/>
        <v>4033.1039082528673</v>
      </c>
      <c r="F144" s="58">
        <f>'Final 2007 Census'!M143</f>
        <v>2682</v>
      </c>
      <c r="G144" s="36">
        <f t="shared" si="22"/>
        <v>0.0014944118358308919</v>
      </c>
      <c r="H144" s="57">
        <f t="shared" si="19"/>
        <v>3538.637698802799</v>
      </c>
      <c r="I144" s="35">
        <f t="shared" si="16"/>
        <v>7571.7416070556665</v>
      </c>
      <c r="J144">
        <v>5919783</v>
      </c>
      <c r="K144">
        <f t="shared" si="20"/>
        <v>0.001279057290960778</v>
      </c>
      <c r="L144">
        <v>388614.11</v>
      </c>
      <c r="M144">
        <f t="shared" si="21"/>
        <v>497.05971076573377</v>
      </c>
    </row>
    <row r="145" spans="1:13" ht="12.75" outlineLevel="1">
      <c r="A145" s="44">
        <v>720</v>
      </c>
      <c r="B145" s="58" t="s">
        <v>140</v>
      </c>
      <c r="C145" s="57">
        <f>'Final FY09 IA Allocations'!K140</f>
        <v>734328</v>
      </c>
      <c r="D145" s="36">
        <f t="shared" si="17"/>
        <v>0.001741642910678521</v>
      </c>
      <c r="E145" s="57">
        <f t="shared" si="18"/>
        <v>6186.089182858688</v>
      </c>
      <c r="F145" s="58">
        <f>'Final 2007 Census'!M144</f>
        <v>1340</v>
      </c>
      <c r="G145" s="36">
        <f t="shared" si="22"/>
        <v>0.0007466487173800877</v>
      </c>
      <c r="H145" s="57">
        <f t="shared" si="19"/>
        <v>1767.999446829139</v>
      </c>
      <c r="I145" s="35">
        <f t="shared" si="16"/>
        <v>7954.088629687827</v>
      </c>
      <c r="J145">
        <v>5919783</v>
      </c>
      <c r="K145">
        <f t="shared" si="20"/>
        <v>0.0013436453041754785</v>
      </c>
      <c r="L145">
        <v>388614.11</v>
      </c>
      <c r="M145">
        <f t="shared" si="21"/>
        <v>522.1595240378329</v>
      </c>
    </row>
    <row r="146" spans="1:13" ht="12.75" outlineLevel="1">
      <c r="A146" s="44">
        <v>721</v>
      </c>
      <c r="B146" s="58" t="s">
        <v>141</v>
      </c>
      <c r="C146" s="57">
        <f>'Final FY09 IA Allocations'!K141</f>
        <v>17357034</v>
      </c>
      <c r="D146" s="36">
        <f t="shared" si="17"/>
        <v>0.04116655665657043</v>
      </c>
      <c r="E146" s="57">
        <f t="shared" si="18"/>
        <v>146218.25706484087</v>
      </c>
      <c r="F146" s="58">
        <f>'Final 2007 Census'!M145</f>
        <v>37067</v>
      </c>
      <c r="G146" s="36">
        <f t="shared" si="22"/>
        <v>0.020653752244125155</v>
      </c>
      <c r="H146" s="57">
        <f t="shared" si="19"/>
        <v>48906.29514598186</v>
      </c>
      <c r="I146" s="35">
        <f t="shared" si="16"/>
        <v>195124.55221082273</v>
      </c>
      <c r="J146">
        <v>5919783</v>
      </c>
      <c r="K146">
        <f t="shared" si="20"/>
        <v>0.0329614366288127</v>
      </c>
      <c r="L146">
        <v>388614.11</v>
      </c>
      <c r="M146">
        <f t="shared" si="21"/>
        <v>12809.279359827447</v>
      </c>
    </row>
    <row r="147" spans="1:13" ht="12.75" outlineLevel="1">
      <c r="A147" s="44">
        <v>722</v>
      </c>
      <c r="B147" s="58" t="s">
        <v>142</v>
      </c>
      <c r="C147" s="57">
        <f>'Final FY09 IA Allocations'!K142</f>
        <v>2593209</v>
      </c>
      <c r="D147" s="36">
        <f t="shared" si="17"/>
        <v>0.006150445129094542</v>
      </c>
      <c r="E147" s="57">
        <f t="shared" si="18"/>
        <v>21845.581461951333</v>
      </c>
      <c r="F147" s="58">
        <f>'Final 2007 Census'!M146</f>
        <v>16413</v>
      </c>
      <c r="G147" s="36">
        <f t="shared" si="22"/>
        <v>0.009145332386835358</v>
      </c>
      <c r="H147" s="57">
        <f t="shared" si="19"/>
        <v>21655.354418512434</v>
      </c>
      <c r="I147" s="35">
        <f t="shared" si="16"/>
        <v>43500.93588046377</v>
      </c>
      <c r="J147">
        <v>5919783</v>
      </c>
      <c r="K147">
        <f t="shared" si="20"/>
        <v>0.007348400419485607</v>
      </c>
      <c r="L147">
        <v>388614.11</v>
      </c>
      <c r="M147">
        <f t="shared" si="21"/>
        <v>2855.6920889420257</v>
      </c>
    </row>
    <row r="148" spans="1:13" ht="12.75" outlineLevel="1">
      <c r="A148" s="44">
        <v>785</v>
      </c>
      <c r="B148" s="58" t="s">
        <v>143</v>
      </c>
      <c r="C148" s="57">
        <f>'Final FY09 IA Allocations'!K143</f>
        <v>3162384</v>
      </c>
      <c r="D148" s="36">
        <f t="shared" si="17"/>
        <v>0.007500386304816355</v>
      </c>
      <c r="E148" s="57">
        <f t="shared" si="18"/>
        <v>26640.39700848312</v>
      </c>
      <c r="F148" s="58">
        <f>'Final 2007 Census'!M147</f>
        <v>6361</v>
      </c>
      <c r="G148" s="36">
        <f t="shared" si="22"/>
        <v>0.0035443526054139834</v>
      </c>
      <c r="H148" s="57">
        <f t="shared" si="19"/>
        <v>8392.719762149369</v>
      </c>
      <c r="I148" s="35">
        <f t="shared" si="16"/>
        <v>35033.11677063249</v>
      </c>
      <c r="J148">
        <v>5919783</v>
      </c>
      <c r="K148">
        <f t="shared" si="20"/>
        <v>0.005917973136960002</v>
      </c>
      <c r="L148">
        <v>388614.11</v>
      </c>
      <c r="M148">
        <f t="shared" si="21"/>
        <v>2299.807863623619</v>
      </c>
    </row>
    <row r="149" spans="1:13" ht="12.75" outlineLevel="1">
      <c r="A149" s="44">
        <v>723</v>
      </c>
      <c r="B149" s="58" t="s">
        <v>144</v>
      </c>
      <c r="C149" s="57">
        <f>'Final FY09 IA Allocations'!K144</f>
        <v>216122</v>
      </c>
      <c r="D149" s="36">
        <f t="shared" si="17"/>
        <v>0.000512587493792506</v>
      </c>
      <c r="E149" s="57">
        <f t="shared" si="18"/>
        <v>1820.6441350156683</v>
      </c>
      <c r="F149" s="58">
        <f>'Final 2007 Census'!M148</f>
        <v>814</v>
      </c>
      <c r="G149" s="36">
        <f t="shared" si="22"/>
        <v>0.0004535612357816353</v>
      </c>
      <c r="H149" s="57">
        <f t="shared" si="19"/>
        <v>1073.9936938200888</v>
      </c>
      <c r="I149" s="35">
        <f t="shared" si="16"/>
        <v>2894.6378288357573</v>
      </c>
      <c r="J149">
        <v>5919783</v>
      </c>
      <c r="K149">
        <f t="shared" si="20"/>
        <v>0.0004889770163595113</v>
      </c>
      <c r="L149">
        <v>388614.11</v>
      </c>
      <c r="M149">
        <f t="shared" si="21"/>
        <v>190.02336802300692</v>
      </c>
    </row>
    <row r="150" spans="1:13" ht="12.75" outlineLevel="1">
      <c r="A150" s="44">
        <v>724</v>
      </c>
      <c r="B150" s="58" t="s">
        <v>145</v>
      </c>
      <c r="C150" s="57">
        <f>'Final FY09 IA Allocations'!K145</f>
        <v>964693</v>
      </c>
      <c r="D150" s="36">
        <f t="shared" si="17"/>
        <v>0.0022880112489666667</v>
      </c>
      <c r="E150" s="57">
        <f t="shared" si="18"/>
        <v>8126.71848558069</v>
      </c>
      <c r="F150" s="58">
        <f>'Final 2007 Census'!M149</f>
        <v>2860</v>
      </c>
      <c r="G150" s="36">
        <f t="shared" si="22"/>
        <v>0.0015935935311246648</v>
      </c>
      <c r="H150" s="57">
        <f t="shared" si="19"/>
        <v>3773.4913566651776</v>
      </c>
      <c r="I150" s="35">
        <f t="shared" si="16"/>
        <v>11900.209842245868</v>
      </c>
      <c r="J150">
        <v>5919783</v>
      </c>
      <c r="K150">
        <f t="shared" si="20"/>
        <v>0.00201024426777905</v>
      </c>
      <c r="L150">
        <v>388614.11</v>
      </c>
      <c r="M150">
        <f t="shared" si="21"/>
        <v>781.2092870055571</v>
      </c>
    </row>
    <row r="151" spans="1:13" ht="12.75" outlineLevel="1">
      <c r="A151" s="44">
        <v>725</v>
      </c>
      <c r="B151" s="58" t="s">
        <v>146</v>
      </c>
      <c r="C151" s="57">
        <f>'Final FY09 IA Allocations'!K146</f>
        <v>820461</v>
      </c>
      <c r="D151" s="36">
        <f t="shared" si="17"/>
        <v>0.0019459289093405263</v>
      </c>
      <c r="E151" s="57">
        <f t="shared" si="18"/>
        <v>6911.686490311445</v>
      </c>
      <c r="F151" s="58">
        <f>'Final 2007 Census'!M150</f>
        <v>1660</v>
      </c>
      <c r="G151" s="36">
        <f t="shared" si="22"/>
        <v>0.0009249528886947355</v>
      </c>
      <c r="H151" s="57">
        <f t="shared" si="19"/>
        <v>2190.2082699525154</v>
      </c>
      <c r="I151" s="35">
        <f t="shared" si="16"/>
        <v>9101.89476026396</v>
      </c>
      <c r="J151">
        <v>5919783</v>
      </c>
      <c r="K151">
        <f t="shared" si="20"/>
        <v>0.0015375385821176147</v>
      </c>
      <c r="L151">
        <v>388614.11</v>
      </c>
      <c r="M151">
        <f t="shared" si="21"/>
        <v>597.5091876802987</v>
      </c>
    </row>
    <row r="152" spans="1:13" ht="12.75" outlineLevel="1">
      <c r="A152" s="44">
        <v>786</v>
      </c>
      <c r="B152" s="58" t="s">
        <v>147</v>
      </c>
      <c r="C152" s="57">
        <f>'Final FY09 IA Allocations'!K147</f>
        <v>253571</v>
      </c>
      <c r="D152" s="36">
        <f t="shared" si="17"/>
        <v>0.0006014071838519888</v>
      </c>
      <c r="E152" s="57">
        <f t="shared" si="18"/>
        <v>2136.1201264103515</v>
      </c>
      <c r="F152" s="58">
        <f>'Final 2007 Census'!M151</f>
        <v>929</v>
      </c>
      <c r="G152" s="36">
        <f t="shared" si="22"/>
        <v>0.0005176392973478369</v>
      </c>
      <c r="H152" s="57">
        <f t="shared" si="19"/>
        <v>1225.7249896300523</v>
      </c>
      <c r="I152" s="35">
        <f t="shared" si="16"/>
        <v>3361.845116040404</v>
      </c>
      <c r="J152">
        <v>5919783</v>
      </c>
      <c r="K152">
        <f t="shared" si="20"/>
        <v>0.0005679000591812916</v>
      </c>
      <c r="L152">
        <v>388614.11</v>
      </c>
      <c r="M152">
        <f t="shared" si="21"/>
        <v>220.69397606768496</v>
      </c>
    </row>
    <row r="153" spans="1:13" ht="12.75" outlineLevel="1">
      <c r="A153" s="44">
        <v>727</v>
      </c>
      <c r="B153" s="58" t="s">
        <v>148</v>
      </c>
      <c r="C153" s="57">
        <f>'Final FY09 IA Allocations'!K148</f>
        <v>1063077</v>
      </c>
      <c r="D153" s="36">
        <f t="shared" si="17"/>
        <v>0.0025213535648312335</v>
      </c>
      <c r="E153" s="57">
        <f t="shared" si="18"/>
        <v>8955.520054043787</v>
      </c>
      <c r="F153" s="58">
        <f>'Final 2007 Census'!M152</f>
        <v>4214</v>
      </c>
      <c r="G153" s="36">
        <f t="shared" si="22"/>
        <v>0.0023480430559997684</v>
      </c>
      <c r="H153" s="57">
        <f t="shared" si="19"/>
        <v>5559.9624395059645</v>
      </c>
      <c r="I153" s="35">
        <f t="shared" si="16"/>
        <v>14515.482493549753</v>
      </c>
      <c r="J153">
        <v>5919783</v>
      </c>
      <c r="K153">
        <f t="shared" si="20"/>
        <v>0.0024520294905319593</v>
      </c>
      <c r="L153">
        <v>388614.11</v>
      </c>
      <c r="M153">
        <f t="shared" si="21"/>
        <v>952.8932581568308</v>
      </c>
    </row>
    <row r="154" spans="1:13" ht="12.75" outlineLevel="1">
      <c r="A154" s="44">
        <v>728</v>
      </c>
      <c r="B154" s="58" t="s">
        <v>149</v>
      </c>
      <c r="C154" s="57">
        <f>'Final FY09 IA Allocations'!K149</f>
        <v>417046</v>
      </c>
      <c r="D154" s="36">
        <f t="shared" si="17"/>
        <v>0.0009891291212194475</v>
      </c>
      <c r="E154" s="57">
        <f t="shared" si="18"/>
        <v>3513.258039124866</v>
      </c>
      <c r="F154" s="58">
        <f>'Final 2007 Census'!M153</f>
        <v>765</v>
      </c>
      <c r="G154" s="36">
        <f t="shared" si="22"/>
        <v>0.00042625840954907987</v>
      </c>
      <c r="H154" s="57">
        <f t="shared" si="19"/>
        <v>1009.3429677793218</v>
      </c>
      <c r="I154" s="35">
        <f t="shared" si="16"/>
        <v>4522.601006904188</v>
      </c>
      <c r="J154">
        <v>5919783</v>
      </c>
      <c r="K154">
        <f t="shared" si="20"/>
        <v>0.0007639808768166313</v>
      </c>
      <c r="L154">
        <v>388614.11</v>
      </c>
      <c r="M154">
        <f t="shared" si="21"/>
        <v>296.89374850111477</v>
      </c>
    </row>
    <row r="155" spans="1:13" ht="12.75" outlineLevel="1">
      <c r="A155" s="44">
        <v>729</v>
      </c>
      <c r="B155" s="58" t="s">
        <v>150</v>
      </c>
      <c r="C155" s="57">
        <f>'Final FY09 IA Allocations'!K150</f>
        <v>3311156</v>
      </c>
      <c r="D155" s="36">
        <f t="shared" si="17"/>
        <v>0.007853236392389572</v>
      </c>
      <c r="E155" s="57">
        <f t="shared" si="18"/>
        <v>27893.674644515322</v>
      </c>
      <c r="F155" s="58">
        <f>'Final 2007 Census'!M154</f>
        <v>6400</v>
      </c>
      <c r="G155" s="36">
        <f t="shared" si="22"/>
        <v>0.003566083426292956</v>
      </c>
      <c r="H155" s="57">
        <f t="shared" si="19"/>
        <v>8444.176462467529</v>
      </c>
      <c r="I155" s="35">
        <f t="shared" si="16"/>
        <v>36337.85110698285</v>
      </c>
      <c r="J155">
        <v>5919783</v>
      </c>
      <c r="K155">
        <f t="shared" si="20"/>
        <v>0.006138375529471748</v>
      </c>
      <c r="L155">
        <v>388614.11</v>
      </c>
      <c r="M155">
        <f t="shared" si="21"/>
        <v>2385.4593432314423</v>
      </c>
    </row>
    <row r="156" spans="1:13" ht="12.75" outlineLevel="1">
      <c r="A156" s="44">
        <v>730</v>
      </c>
      <c r="B156" s="58" t="s">
        <v>151</v>
      </c>
      <c r="C156" s="57">
        <f>'Final FY09 IA Allocations'!K151</f>
        <v>412441</v>
      </c>
      <c r="D156" s="36">
        <f t="shared" si="17"/>
        <v>0.0009782072094801776</v>
      </c>
      <c r="E156" s="57">
        <f t="shared" si="18"/>
        <v>3474.464828615306</v>
      </c>
      <c r="F156" s="58">
        <f>'Final 2007 Census'!M155</f>
        <v>1160</v>
      </c>
      <c r="G156" s="36">
        <f t="shared" si="22"/>
        <v>0.0006463526210155983</v>
      </c>
      <c r="H156" s="57">
        <f t="shared" si="19"/>
        <v>1530.5069838222398</v>
      </c>
      <c r="I156" s="35">
        <f t="shared" si="16"/>
        <v>5004.971812437546</v>
      </c>
      <c r="J156">
        <v>5919783</v>
      </c>
      <c r="K156">
        <f t="shared" si="20"/>
        <v>0.0008454654186542895</v>
      </c>
      <c r="L156">
        <v>388614.11</v>
      </c>
      <c r="M156">
        <f t="shared" si="21"/>
        <v>328.5597912061141</v>
      </c>
    </row>
    <row r="157" spans="1:13" ht="12.75" outlineLevel="1">
      <c r="A157" s="44">
        <v>731</v>
      </c>
      <c r="B157" s="58" t="s">
        <v>152</v>
      </c>
      <c r="C157" s="57">
        <f>'Final FY09 IA Allocations'!K152</f>
        <v>163645</v>
      </c>
      <c r="D157" s="36">
        <f t="shared" si="17"/>
        <v>0.00038812513497781177</v>
      </c>
      <c r="E157" s="57">
        <f t="shared" si="18"/>
        <v>1378.5700182056385</v>
      </c>
      <c r="F157" s="58">
        <f>'Final 2007 Census'!M156</f>
        <v>262</v>
      </c>
      <c r="G157" s="36">
        <f t="shared" si="22"/>
        <v>0.0001459865402638679</v>
      </c>
      <c r="H157" s="57">
        <f t="shared" si="19"/>
        <v>345.6834739322645</v>
      </c>
      <c r="I157" s="35">
        <f t="shared" si="16"/>
        <v>1724.2534921379029</v>
      </c>
      <c r="J157">
        <v>5919783</v>
      </c>
      <c r="K157">
        <f t="shared" si="20"/>
        <v>0.00029126971244349713</v>
      </c>
      <c r="L157">
        <v>388614.11</v>
      </c>
      <c r="M157">
        <f t="shared" si="21"/>
        <v>113.19152007118556</v>
      </c>
    </row>
    <row r="158" spans="1:13" ht="12.75" outlineLevel="1">
      <c r="A158" s="44">
        <v>732</v>
      </c>
      <c r="B158" s="58" t="s">
        <v>153</v>
      </c>
      <c r="C158" s="57">
        <f>'Final FY09 IA Allocations'!K153</f>
        <v>1424635</v>
      </c>
      <c r="D158" s="36">
        <f t="shared" si="17"/>
        <v>0.0033788789860314393</v>
      </c>
      <c r="E158" s="57">
        <f t="shared" si="18"/>
        <v>12001.338860865837</v>
      </c>
      <c r="F158" s="58">
        <f>'Final 2007 Census'!M157</f>
        <v>3628</v>
      </c>
      <c r="G158" s="36">
        <f t="shared" si="22"/>
        <v>0.0020215235422798195</v>
      </c>
      <c r="H158" s="57">
        <f t="shared" si="19"/>
        <v>4786.792532161281</v>
      </c>
      <c r="I158" s="35">
        <f t="shared" si="16"/>
        <v>16788.131393027117</v>
      </c>
      <c r="J158">
        <v>5919783</v>
      </c>
      <c r="K158">
        <f t="shared" si="20"/>
        <v>0.0028359369579978046</v>
      </c>
      <c r="L158">
        <v>388614.11</v>
      </c>
      <c r="M158">
        <f t="shared" si="21"/>
        <v>1102.0851169484242</v>
      </c>
    </row>
    <row r="159" spans="1:13" ht="12.75" outlineLevel="1">
      <c r="A159" s="44">
        <v>733</v>
      </c>
      <c r="B159" s="58" t="s">
        <v>154</v>
      </c>
      <c r="C159" s="57">
        <f>'Final FY09 IA Allocations'!K154</f>
        <v>779141</v>
      </c>
      <c r="D159" s="36">
        <f t="shared" si="17"/>
        <v>0.0018479281725182393</v>
      </c>
      <c r="E159" s="57">
        <f t="shared" si="18"/>
        <v>6563.600614468877</v>
      </c>
      <c r="F159" s="58">
        <f>'Final 2007 Census'!M158</f>
        <v>1603</v>
      </c>
      <c r="G159" s="36">
        <f t="shared" si="22"/>
        <v>0.0008931924581793138</v>
      </c>
      <c r="H159" s="57">
        <f t="shared" si="19"/>
        <v>2115.002323333664</v>
      </c>
      <c r="I159" s="35">
        <f t="shared" si="16"/>
        <v>8678.602937802541</v>
      </c>
      <c r="J159">
        <v>5919783</v>
      </c>
      <c r="K159">
        <f t="shared" si="20"/>
        <v>0.0014660339640494493</v>
      </c>
      <c r="L159">
        <v>388614.11</v>
      </c>
      <c r="M159">
        <f t="shared" si="21"/>
        <v>569.7214841688487</v>
      </c>
    </row>
    <row r="160" spans="1:13" ht="12.75" outlineLevel="1">
      <c r="A160" s="44">
        <v>734</v>
      </c>
      <c r="B160" s="58" t="s">
        <v>155</v>
      </c>
      <c r="C160" s="57">
        <f>'Final FY09 IA Allocations'!K155</f>
        <v>751127</v>
      </c>
      <c r="D160" s="36">
        <f t="shared" si="17"/>
        <v>0.0017814859498333517</v>
      </c>
      <c r="E160" s="57">
        <f t="shared" si="18"/>
        <v>6327.606477831567</v>
      </c>
      <c r="F160" s="58">
        <f>'Final 2007 Census'!M159</f>
        <v>1762</v>
      </c>
      <c r="G160" s="36">
        <f t="shared" si="22"/>
        <v>0.0009817873433012794</v>
      </c>
      <c r="H160" s="57">
        <f t="shared" si="19"/>
        <v>2324.7873323230915</v>
      </c>
      <c r="I160" s="35">
        <f t="shared" si="16"/>
        <v>8652.39381015466</v>
      </c>
      <c r="J160">
        <v>5919783</v>
      </c>
      <c r="K160">
        <f t="shared" si="20"/>
        <v>0.00146160658425396</v>
      </c>
      <c r="L160">
        <v>388614.11</v>
      </c>
      <c r="M160">
        <f t="shared" si="21"/>
        <v>568.0009419099927</v>
      </c>
    </row>
    <row r="161" spans="1:13" ht="12.75" outlineLevel="1">
      <c r="A161" s="44">
        <v>735</v>
      </c>
      <c r="B161" s="58" t="s">
        <v>156</v>
      </c>
      <c r="C161" s="57">
        <f>'Final FY09 IA Allocations'!K156</f>
        <v>1026775</v>
      </c>
      <c r="D161" s="36">
        <f t="shared" si="17"/>
        <v>0.0024352542727663095</v>
      </c>
      <c r="E161" s="57">
        <f t="shared" si="18"/>
        <v>8649.706562639216</v>
      </c>
      <c r="F161" s="58">
        <f>'Final 2007 Census'!M160</f>
        <v>1958</v>
      </c>
      <c r="G161" s="36">
        <f t="shared" si="22"/>
        <v>0.0010909986482315012</v>
      </c>
      <c r="H161" s="57">
        <f t="shared" si="19"/>
        <v>2583.3902364861597</v>
      </c>
      <c r="I161" s="35">
        <f t="shared" si="16"/>
        <v>11233.096799125375</v>
      </c>
      <c r="J161">
        <v>5919783</v>
      </c>
      <c r="K161">
        <f t="shared" si="20"/>
        <v>0.001897552122962172</v>
      </c>
      <c r="L161">
        <v>388614.11</v>
      </c>
      <c r="M161">
        <f t="shared" si="21"/>
        <v>737.415529443555</v>
      </c>
    </row>
    <row r="162" spans="1:13" ht="12.75" outlineLevel="1">
      <c r="A162" s="44">
        <v>736</v>
      </c>
      <c r="B162" s="58" t="s">
        <v>157</v>
      </c>
      <c r="C162" s="57">
        <f>'Final FY09 IA Allocations'!K157</f>
        <v>1243905</v>
      </c>
      <c r="D162" s="36">
        <f t="shared" si="17"/>
        <v>0.002950232491213144</v>
      </c>
      <c r="E162" s="57">
        <f t="shared" si="18"/>
        <v>10478.842240802254</v>
      </c>
      <c r="F162" s="58">
        <f>'Final 2007 Census'!M161</f>
        <v>4792</v>
      </c>
      <c r="G162" s="36">
        <f t="shared" si="22"/>
        <v>0.0026701049654368507</v>
      </c>
      <c r="H162" s="57">
        <f t="shared" si="19"/>
        <v>6322.577126272562</v>
      </c>
      <c r="I162" s="35">
        <f t="shared" si="16"/>
        <v>16801.419367074817</v>
      </c>
      <c r="J162">
        <v>5919783</v>
      </c>
      <c r="K162">
        <f t="shared" si="20"/>
        <v>0.002838181630487945</v>
      </c>
      <c r="L162">
        <v>388614.11</v>
      </c>
      <c r="M162">
        <f t="shared" si="21"/>
        <v>1102.9574283504214</v>
      </c>
    </row>
    <row r="163" spans="1:13" ht="12.75" outlineLevel="1">
      <c r="A163" s="44">
        <v>745</v>
      </c>
      <c r="B163" s="58" t="s">
        <v>158</v>
      </c>
      <c r="C163" s="57">
        <f>'Final FY09 IA Allocations'!K158</f>
        <v>1467628</v>
      </c>
      <c r="D163" s="36">
        <f t="shared" si="17"/>
        <v>0.0034808476616897304</v>
      </c>
      <c r="E163" s="57">
        <f>$E$4*D163</f>
        <v>12363.518339571052</v>
      </c>
      <c r="F163" s="58">
        <f>'Final 2007 Census'!M162</f>
        <v>4974</v>
      </c>
      <c r="G163" s="36">
        <f>F163/$F$9</f>
        <v>0.0027715154628720567</v>
      </c>
      <c r="H163" s="57">
        <f>$E$5*G163</f>
        <v>6562.708394423983</v>
      </c>
      <c r="I163" s="35">
        <f t="shared" si="16"/>
        <v>18926.226733995034</v>
      </c>
      <c r="J163">
        <v>5919783</v>
      </c>
      <c r="K163">
        <f t="shared" si="20"/>
        <v>0.003197114950665427</v>
      </c>
      <c r="L163">
        <v>388614.11</v>
      </c>
      <c r="M163">
        <f t="shared" si="21"/>
        <v>1242.4439811205389</v>
      </c>
    </row>
    <row r="164" spans="1:13" ht="12.75" outlineLevel="1">
      <c r="A164" s="44">
        <v>789</v>
      </c>
      <c r="B164" s="58" t="s">
        <v>159</v>
      </c>
      <c r="C164" s="57">
        <f>'Final FY09 IA Allocations'!K159</f>
        <v>1074223</v>
      </c>
      <c r="D164" s="36">
        <f t="shared" si="17"/>
        <v>0.0025477890975665</v>
      </c>
      <c r="E164" s="57">
        <f t="shared" si="18"/>
        <v>9049.415629361823</v>
      </c>
      <c r="F164" s="58">
        <f>'Final 2007 Census'!M163</f>
        <v>3356</v>
      </c>
      <c r="G164" s="36">
        <f t="shared" si="22"/>
        <v>0.0018699649966623687</v>
      </c>
      <c r="H164" s="57">
        <f t="shared" si="19"/>
        <v>4427.91503250641</v>
      </c>
      <c r="I164" s="35">
        <f t="shared" si="16"/>
        <v>13477.330661868233</v>
      </c>
      <c r="J164">
        <v>5919783</v>
      </c>
      <c r="K164">
        <f t="shared" si="20"/>
        <v>0.002276659577195352</v>
      </c>
      <c r="L164">
        <v>388614.11</v>
      </c>
      <c r="M164">
        <f t="shared" si="21"/>
        <v>884.7420353647481</v>
      </c>
    </row>
    <row r="165" spans="1:13" ht="12.75" outlineLevel="1">
      <c r="A165" s="44">
        <v>737</v>
      </c>
      <c r="B165" s="58" t="s">
        <v>160</v>
      </c>
      <c r="C165" s="57">
        <f>'Final FY09 IA Allocations'!K160</f>
        <v>2717077</v>
      </c>
      <c r="D165" s="36">
        <f t="shared" si="17"/>
        <v>0.006444229138501683</v>
      </c>
      <c r="E165" s="57">
        <f t="shared" si="18"/>
        <v>22889.06406768384</v>
      </c>
      <c r="F165" s="58">
        <f>'Final 2007 Census'!M164</f>
        <v>7971</v>
      </c>
      <c r="G165" s="36">
        <f t="shared" si="22"/>
        <v>0.004441445467340805</v>
      </c>
      <c r="H165" s="57">
        <f t="shared" si="19"/>
        <v>10516.957903488857</v>
      </c>
      <c r="I165" s="35">
        <f t="shared" si="16"/>
        <v>33406.0219711727</v>
      </c>
      <c r="J165">
        <v>5919783</v>
      </c>
      <c r="K165">
        <f t="shared" si="20"/>
        <v>0.005643115967455681</v>
      </c>
      <c r="L165">
        <v>388614.11</v>
      </c>
      <c r="M165">
        <f t="shared" si="21"/>
        <v>2192.9944893195784</v>
      </c>
    </row>
    <row r="166" spans="1:13" ht="12.75" outlineLevel="1">
      <c r="A166" s="44">
        <v>738</v>
      </c>
      <c r="B166" s="58" t="s">
        <v>161</v>
      </c>
      <c r="C166" s="57">
        <f>'Final FY09 IA Allocations'!K161</f>
        <v>1597816</v>
      </c>
      <c r="D166" s="36">
        <f t="shared" si="17"/>
        <v>0.0037896211351994094</v>
      </c>
      <c r="E166" s="57">
        <f t="shared" si="18"/>
        <v>13460.241572973575</v>
      </c>
      <c r="F166" s="58">
        <f>'Final 2007 Census'!M165</f>
        <v>3260</v>
      </c>
      <c r="G166" s="36">
        <f t="shared" si="22"/>
        <v>0.0018164737452679744</v>
      </c>
      <c r="H166" s="57">
        <f t="shared" si="19"/>
        <v>4301.252385569398</v>
      </c>
      <c r="I166" s="35">
        <f t="shared" si="16"/>
        <v>17761.493958542975</v>
      </c>
      <c r="J166">
        <v>5919783</v>
      </c>
      <c r="K166">
        <f t="shared" si="20"/>
        <v>0.003000362337359828</v>
      </c>
      <c r="L166">
        <v>388614.11</v>
      </c>
      <c r="M166">
        <f t="shared" si="21"/>
        <v>1165.9831394106093</v>
      </c>
    </row>
    <row r="167" spans="1:13" ht="12.75" outlineLevel="1">
      <c r="A167" s="44">
        <v>739</v>
      </c>
      <c r="B167" s="58" t="s">
        <v>162</v>
      </c>
      <c r="C167" s="57">
        <f>'Final FY09 IA Allocations'!K162</f>
        <v>279942</v>
      </c>
      <c r="D167" s="36">
        <f t="shared" si="17"/>
        <v>0.0006639526202203464</v>
      </c>
      <c r="E167" s="57">
        <f t="shared" si="18"/>
        <v>2358.273384683448</v>
      </c>
      <c r="F167" s="58">
        <f>'Final 2007 Census'!M166</f>
        <v>1400</v>
      </c>
      <c r="G167" s="36">
        <f t="shared" si="22"/>
        <v>0.0007800807495015841</v>
      </c>
      <c r="H167" s="57">
        <f t="shared" si="19"/>
        <v>1847.163601164772</v>
      </c>
      <c r="I167" s="35">
        <f t="shared" si="16"/>
        <v>4205.4369858482205</v>
      </c>
      <c r="J167">
        <v>5919783</v>
      </c>
      <c r="K167">
        <f t="shared" si="20"/>
        <v>0.0007104039093744181</v>
      </c>
      <c r="L167">
        <v>388614.11</v>
      </c>
      <c r="M167">
        <f t="shared" si="21"/>
        <v>276.0729829820601</v>
      </c>
    </row>
    <row r="168" spans="1:13" ht="12.75" outlineLevel="1">
      <c r="A168" s="44">
        <v>740</v>
      </c>
      <c r="B168" s="58" t="s">
        <v>163</v>
      </c>
      <c r="C168" s="57">
        <f>'Final FY09 IA Allocations'!K163</f>
        <v>524166</v>
      </c>
      <c r="D168" s="36">
        <f t="shared" si="17"/>
        <v>0.001243191050754864</v>
      </c>
      <c r="E168" s="57">
        <f t="shared" si="18"/>
        <v>4415.652981531833</v>
      </c>
      <c r="F168" s="58">
        <f>'Final 2007 Census'!M167</f>
        <v>1186</v>
      </c>
      <c r="G168" s="36">
        <f t="shared" si="22"/>
        <v>0.0006608398349349134</v>
      </c>
      <c r="H168" s="57">
        <f t="shared" si="19"/>
        <v>1564.811450701014</v>
      </c>
      <c r="I168" s="35">
        <f t="shared" si="16"/>
        <v>5980.464432232847</v>
      </c>
      <c r="J168">
        <v>5919783</v>
      </c>
      <c r="K168">
        <f t="shared" si="20"/>
        <v>0.0010102506176717706</v>
      </c>
      <c r="L168">
        <v>388614.11</v>
      </c>
      <c r="M168">
        <f t="shared" si="21"/>
        <v>392.59764466346536</v>
      </c>
    </row>
    <row r="169" spans="1:13" ht="12.75" outlineLevel="1">
      <c r="A169" s="44">
        <v>791</v>
      </c>
      <c r="B169" s="58" t="s">
        <v>164</v>
      </c>
      <c r="C169" s="57">
        <f>'Final FY09 IA Allocations'!K164</f>
        <v>45452</v>
      </c>
      <c r="D169" s="36">
        <f t="shared" si="17"/>
        <v>0.00010780081050451588</v>
      </c>
      <c r="E169" s="57">
        <f t="shared" si="18"/>
        <v>382.8944634268244</v>
      </c>
      <c r="F169" s="58">
        <f>'Final 2007 Census'!M168</f>
        <v>313</v>
      </c>
      <c r="G169" s="36">
        <f t="shared" si="22"/>
        <v>0.00017440376756713987</v>
      </c>
      <c r="H169" s="57">
        <f t="shared" si="19"/>
        <v>412.9730051175526</v>
      </c>
      <c r="I169" s="35">
        <f t="shared" si="16"/>
        <v>795.8674685443771</v>
      </c>
      <c r="J169">
        <v>5919783</v>
      </c>
      <c r="K169">
        <f t="shared" si="20"/>
        <v>0.00013444200041528163</v>
      </c>
      <c r="L169">
        <v>388614.11</v>
      </c>
      <c r="M169">
        <f t="shared" si="21"/>
        <v>52.246058338004296</v>
      </c>
    </row>
    <row r="170" spans="1:13" ht="12.75" outlineLevel="1">
      <c r="A170" s="44">
        <v>741</v>
      </c>
      <c r="B170" s="58" t="s">
        <v>165</v>
      </c>
      <c r="C170" s="57">
        <f>'Final FY09 IA Allocations'!K165</f>
        <v>3321475</v>
      </c>
      <c r="D170" s="36">
        <f t="shared" si="17"/>
        <v>0.007877710487338003</v>
      </c>
      <c r="E170" s="57">
        <f t="shared" si="18"/>
        <v>27980.603447826536</v>
      </c>
      <c r="F170" s="58">
        <f>'Final 2007 Census'!M169</f>
        <v>12164</v>
      </c>
      <c r="G170" s="36">
        <f t="shared" si="22"/>
        <v>0.006777787312098049</v>
      </c>
      <c r="H170" s="57">
        <f t="shared" si="19"/>
        <v>16049.212888977347</v>
      </c>
      <c r="I170" s="35">
        <f aca="true" t="shared" si="23" ref="I170:I195">(E170+H170)</f>
        <v>44029.81633680388</v>
      </c>
      <c r="J170">
        <v>5919783</v>
      </c>
      <c r="K170">
        <f t="shared" si="20"/>
        <v>0.007437741609245454</v>
      </c>
      <c r="L170">
        <v>388614.11</v>
      </c>
      <c r="M170">
        <f t="shared" si="21"/>
        <v>2890.41133588689</v>
      </c>
    </row>
    <row r="171" spans="1:13" ht="12.75" outlineLevel="1">
      <c r="A171" s="44">
        <v>742</v>
      </c>
      <c r="B171" s="58" t="s">
        <v>166</v>
      </c>
      <c r="C171" s="57">
        <f>'Final FY09 IA Allocations'!K166</f>
        <v>1053820</v>
      </c>
      <c r="D171" s="36">
        <f t="shared" si="17"/>
        <v>0.0024993982690721846</v>
      </c>
      <c r="E171" s="57">
        <f t="shared" si="18"/>
        <v>8877.537697977123</v>
      </c>
      <c r="F171" s="58">
        <f>'Final 2007 Census'!M170</f>
        <v>1862</v>
      </c>
      <c r="G171" s="36">
        <f t="shared" si="22"/>
        <v>0.0010375073968371068</v>
      </c>
      <c r="H171" s="57">
        <f t="shared" si="19"/>
        <v>2456.7275895491466</v>
      </c>
      <c r="I171" s="35">
        <f t="shared" si="23"/>
        <v>11334.265287526268</v>
      </c>
      <c r="J171">
        <v>5919783</v>
      </c>
      <c r="K171">
        <f t="shared" si="20"/>
        <v>0.0019146420210886562</v>
      </c>
      <c r="L171">
        <v>388614.11</v>
      </c>
      <c r="M171">
        <f t="shared" si="21"/>
        <v>744.0569049939694</v>
      </c>
    </row>
    <row r="172" spans="1:13" ht="12.75" outlineLevel="1">
      <c r="A172" s="44">
        <v>743</v>
      </c>
      <c r="B172" s="58" t="s">
        <v>167</v>
      </c>
      <c r="C172" s="57">
        <f>'Final FY09 IA Allocations'!K167</f>
        <v>597789</v>
      </c>
      <c r="D172" s="36">
        <f t="shared" si="17"/>
        <v>0.0014178064487961816</v>
      </c>
      <c r="E172" s="57">
        <f t="shared" si="18"/>
        <v>5035.864173137771</v>
      </c>
      <c r="F172" s="58">
        <f>'Final 2007 Census'!M171</f>
        <v>1810</v>
      </c>
      <c r="G172" s="36">
        <f t="shared" si="22"/>
        <v>0.0010085329689984766</v>
      </c>
      <c r="H172" s="57">
        <f t="shared" si="19"/>
        <v>2388.118655791598</v>
      </c>
      <c r="I172" s="35">
        <f t="shared" si="23"/>
        <v>7423.982828929369</v>
      </c>
      <c r="J172">
        <v>5919783</v>
      </c>
      <c r="K172">
        <f t="shared" si="20"/>
        <v>0.0012540971229738267</v>
      </c>
      <c r="L172">
        <v>388614.11</v>
      </c>
      <c r="M172">
        <f t="shared" si="21"/>
        <v>487.35983729803417</v>
      </c>
    </row>
    <row r="173" spans="1:13" ht="12.75" outlineLevel="1">
      <c r="A173" s="44">
        <v>744</v>
      </c>
      <c r="B173" s="58" t="s">
        <v>168</v>
      </c>
      <c r="C173" s="57">
        <f>'Final FY09 IA Allocations'!K168</f>
        <v>593219</v>
      </c>
      <c r="D173" s="36">
        <f t="shared" si="17"/>
        <v>0.0014069675483296313</v>
      </c>
      <c r="E173" s="57">
        <f t="shared" si="18"/>
        <v>4997.365807876383</v>
      </c>
      <c r="F173" s="58">
        <f>'Final 2007 Census'!M172</f>
        <v>3095</v>
      </c>
      <c r="G173" s="36">
        <f t="shared" si="22"/>
        <v>0.0017245356569338592</v>
      </c>
      <c r="H173" s="57">
        <f t="shared" si="19"/>
        <v>4083.5509611464067</v>
      </c>
      <c r="I173" s="35">
        <f t="shared" si="23"/>
        <v>9080.91676902279</v>
      </c>
      <c r="J173">
        <v>5919783</v>
      </c>
      <c r="K173">
        <f t="shared" si="20"/>
        <v>0.0015339948726199575</v>
      </c>
      <c r="L173">
        <v>388614.11</v>
      </c>
      <c r="M173">
        <f t="shared" si="21"/>
        <v>596.1320521677682</v>
      </c>
    </row>
    <row r="174" spans="1:13" ht="12.75" outlineLevel="1">
      <c r="A174" s="44">
        <v>792</v>
      </c>
      <c r="B174" s="58" t="s">
        <v>169</v>
      </c>
      <c r="C174" s="57">
        <f>'Final FY09 IA Allocations'!K169</f>
        <v>3330360</v>
      </c>
      <c r="D174" s="36">
        <f t="shared" si="17"/>
        <v>0.007898783491855573</v>
      </c>
      <c r="E174" s="57">
        <f t="shared" si="18"/>
        <v>28055.452020112625</v>
      </c>
      <c r="F174" s="58">
        <f>'Final 2007 Census'!M173</f>
        <v>8531</v>
      </c>
      <c r="G174" s="36">
        <f t="shared" si="22"/>
        <v>0.004753477767141439</v>
      </c>
      <c r="H174" s="57">
        <f t="shared" si="19"/>
        <v>11255.823343954764</v>
      </c>
      <c r="I174" s="35">
        <f t="shared" si="23"/>
        <v>39311.27536406739</v>
      </c>
      <c r="J174">
        <v>5919783</v>
      </c>
      <c r="K174">
        <f t="shared" si="20"/>
        <v>0.006640661551963542</v>
      </c>
      <c r="L174">
        <v>388614.11</v>
      </c>
      <c r="M174">
        <f t="shared" si="21"/>
        <v>2580.65477882753</v>
      </c>
    </row>
    <row r="175" spans="1:13" ht="12.75" outlineLevel="1">
      <c r="A175" s="44">
        <v>793</v>
      </c>
      <c r="B175" s="58" t="s">
        <v>170</v>
      </c>
      <c r="C175" s="57">
        <f>'Final FY09 IA Allocations'!K170</f>
        <v>753797</v>
      </c>
      <c r="D175" s="36">
        <f t="shared" si="17"/>
        <v>0.001787818524066544</v>
      </c>
      <c r="E175" s="57">
        <f t="shared" si="18"/>
        <v>6350.098958192158</v>
      </c>
      <c r="F175" s="58">
        <f>'Final 2007 Census'!M174</f>
        <v>2116</v>
      </c>
      <c r="G175" s="36">
        <f t="shared" si="22"/>
        <v>0.0011790363328181086</v>
      </c>
      <c r="H175" s="57">
        <f t="shared" si="19"/>
        <v>2791.855842903327</v>
      </c>
      <c r="I175" s="35">
        <f t="shared" si="23"/>
        <v>9141.954801095484</v>
      </c>
      <c r="J175">
        <v>5919783</v>
      </c>
      <c r="K175">
        <f t="shared" si="20"/>
        <v>0.0015443057289592345</v>
      </c>
      <c r="L175">
        <v>388614.11</v>
      </c>
      <c r="M175">
        <f t="shared" si="21"/>
        <v>600.1389964273941</v>
      </c>
    </row>
    <row r="176" spans="1:13" ht="12.75" outlineLevel="1">
      <c r="A176" s="44">
        <v>746</v>
      </c>
      <c r="B176" s="58" t="s">
        <v>171</v>
      </c>
      <c r="C176" s="57">
        <f>'Final FY09 IA Allocations'!K171</f>
        <v>2452449</v>
      </c>
      <c r="D176" s="36">
        <f t="shared" si="17"/>
        <v>0.005816597507722201</v>
      </c>
      <c r="E176" s="57">
        <f t="shared" si="18"/>
        <v>20659.798115300804</v>
      </c>
      <c r="F176" s="58">
        <f>'Final 2007 Census'!M175</f>
        <v>10855</v>
      </c>
      <c r="G176" s="36">
        <f t="shared" si="22"/>
        <v>0.006048411811314068</v>
      </c>
      <c r="H176" s="57">
        <f t="shared" si="19"/>
        <v>14322.114921888286</v>
      </c>
      <c r="I176" s="35">
        <f t="shared" si="23"/>
        <v>34981.91303718909</v>
      </c>
      <c r="J176">
        <v>5919783</v>
      </c>
      <c r="K176">
        <f t="shared" si="20"/>
        <v>0.00590932354060767</v>
      </c>
      <c r="L176">
        <v>388614.11</v>
      </c>
      <c r="M176">
        <f t="shared" si="21"/>
        <v>2296.4465084352983</v>
      </c>
    </row>
    <row r="177" spans="1:13" ht="12.75" outlineLevel="1">
      <c r="A177" s="44">
        <v>747</v>
      </c>
      <c r="B177" s="58" t="s">
        <v>172</v>
      </c>
      <c r="C177" s="57">
        <f>'Final FY09 IA Allocations'!K172</f>
        <v>2115101</v>
      </c>
      <c r="D177" s="36">
        <f t="shared" si="17"/>
        <v>0.00501649216973757</v>
      </c>
      <c r="E177" s="57">
        <f t="shared" si="18"/>
        <v>17817.927978714684</v>
      </c>
      <c r="F177" s="58">
        <f>'Final 2007 Census'!M176</f>
        <v>15472</v>
      </c>
      <c r="G177" s="36">
        <f t="shared" si="22"/>
        <v>0.008621006683063221</v>
      </c>
      <c r="H177" s="57">
        <f t="shared" si="19"/>
        <v>20413.79659801525</v>
      </c>
      <c r="I177" s="35">
        <f t="shared" si="23"/>
        <v>38231.72457672993</v>
      </c>
      <c r="J177">
        <v>5919783</v>
      </c>
      <c r="K177">
        <f t="shared" si="20"/>
        <v>0.006458298315450065</v>
      </c>
      <c r="L177">
        <v>388614.11</v>
      </c>
      <c r="M177">
        <f t="shared" si="21"/>
        <v>2509.7858519731262</v>
      </c>
    </row>
    <row r="178" spans="1:13" ht="12.75" outlineLevel="1">
      <c r="A178" s="44">
        <v>748</v>
      </c>
      <c r="B178" s="58" t="s">
        <v>173</v>
      </c>
      <c r="C178" s="57">
        <f>'Final FY09 IA Allocations'!K173</f>
        <v>2343053</v>
      </c>
      <c r="D178" s="36">
        <f t="shared" si="17"/>
        <v>0.0055571374737093514</v>
      </c>
      <c r="E178" s="57">
        <f t="shared" si="18"/>
        <v>19738.229807612675</v>
      </c>
      <c r="F178" s="58">
        <f>'Final 2007 Census'!M177</f>
        <v>6163</v>
      </c>
      <c r="G178" s="36">
        <f t="shared" si="22"/>
        <v>0.003434026899413045</v>
      </c>
      <c r="H178" s="57">
        <f t="shared" si="19"/>
        <v>8131.478052841779</v>
      </c>
      <c r="I178" s="35">
        <f t="shared" si="23"/>
        <v>27869.707860454455</v>
      </c>
      <c r="J178">
        <v>5919783</v>
      </c>
      <c r="K178">
        <f t="shared" si="20"/>
        <v>0.004707893492118622</v>
      </c>
      <c r="L178">
        <v>388614.11</v>
      </c>
      <c r="M178">
        <f t="shared" si="21"/>
        <v>1829.5538394144703</v>
      </c>
    </row>
    <row r="179" spans="1:13" ht="12.75" outlineLevel="1">
      <c r="A179" s="44">
        <v>749</v>
      </c>
      <c r="B179" s="58" t="s">
        <v>174</v>
      </c>
      <c r="C179" s="57">
        <f>'Final FY09 IA Allocations'!K174</f>
        <v>425975</v>
      </c>
      <c r="D179" s="36">
        <f t="shared" si="17"/>
        <v>0.0010103064827655802</v>
      </c>
      <c r="E179" s="57">
        <f t="shared" si="18"/>
        <v>3588.4772740086582</v>
      </c>
      <c r="F179" s="58">
        <f>'Final 2007 Census'!M178</f>
        <v>1048</v>
      </c>
      <c r="G179" s="36">
        <f t="shared" si="22"/>
        <v>0.0005839461610554716</v>
      </c>
      <c r="H179" s="57">
        <f t="shared" si="19"/>
        <v>1382.733895729058</v>
      </c>
      <c r="I179" s="35">
        <f t="shared" si="23"/>
        <v>4971.211169737717</v>
      </c>
      <c r="J179">
        <v>5919783</v>
      </c>
      <c r="K179">
        <f t="shared" si="20"/>
        <v>0.0008397623983409048</v>
      </c>
      <c r="L179">
        <v>388614.11</v>
      </c>
      <c r="M179">
        <f t="shared" si="21"/>
        <v>326.3435170427162</v>
      </c>
    </row>
    <row r="180" spans="1:13" ht="12.75" outlineLevel="1">
      <c r="A180" s="44">
        <v>750</v>
      </c>
      <c r="B180" s="58" t="s">
        <v>175</v>
      </c>
      <c r="C180" s="57">
        <f>'Final FY09 IA Allocations'!K175</f>
        <v>1279778</v>
      </c>
      <c r="D180" s="36">
        <f t="shared" si="17"/>
        <v>0.003035314302249589</v>
      </c>
      <c r="E180" s="57">
        <f t="shared" si="18"/>
        <v>10781.041771879223</v>
      </c>
      <c r="F180" s="58">
        <f>'Final 2007 Census'!M179</f>
        <v>3632</v>
      </c>
      <c r="G180" s="36">
        <f t="shared" si="22"/>
        <v>0.0020237523444212526</v>
      </c>
      <c r="H180" s="57">
        <f t="shared" si="19"/>
        <v>4792.070142450323</v>
      </c>
      <c r="I180" s="35">
        <f t="shared" si="23"/>
        <v>15573.111914329547</v>
      </c>
      <c r="J180">
        <v>5919783</v>
      </c>
      <c r="K180">
        <f t="shared" si="20"/>
        <v>0.002630689657767784</v>
      </c>
      <c r="L180">
        <v>388614.11</v>
      </c>
      <c r="M180">
        <f t="shared" si="21"/>
        <v>1022.3231200396319</v>
      </c>
    </row>
    <row r="181" spans="1:13" ht="12.75" outlineLevel="1">
      <c r="A181" s="44">
        <v>751</v>
      </c>
      <c r="B181" s="58" t="s">
        <v>176</v>
      </c>
      <c r="C181" s="57">
        <f>'Final FY09 IA Allocations'!K176</f>
        <v>1485719</v>
      </c>
      <c r="D181" s="36">
        <f t="shared" si="17"/>
        <v>0.0035237550026832446</v>
      </c>
      <c r="E181" s="57">
        <f t="shared" si="18"/>
        <v>12515.919636276472</v>
      </c>
      <c r="F181" s="58">
        <f>'Final 2007 Census'!M180</f>
        <v>5124</v>
      </c>
      <c r="G181" s="36">
        <f t="shared" si="22"/>
        <v>0.002855095543175798</v>
      </c>
      <c r="H181" s="57">
        <f t="shared" si="19"/>
        <v>6760.618780263066</v>
      </c>
      <c r="I181" s="35">
        <f t="shared" si="23"/>
        <v>19276.538416539537</v>
      </c>
      <c r="J181">
        <v>5919783</v>
      </c>
      <c r="K181">
        <f t="shared" si="20"/>
        <v>0.003256291390501905</v>
      </c>
      <c r="L181">
        <v>388614.11</v>
      </c>
      <c r="M181">
        <f t="shared" si="21"/>
        <v>1265.4407806205602</v>
      </c>
    </row>
    <row r="182" spans="1:13" ht="12.75" outlineLevel="1">
      <c r="A182" s="44">
        <v>752</v>
      </c>
      <c r="B182" s="58" t="s">
        <v>177</v>
      </c>
      <c r="C182" s="57">
        <f>'Final FY09 IA Allocations'!K177</f>
        <v>128119</v>
      </c>
      <c r="D182" s="36">
        <f t="shared" si="17"/>
        <v>0.00030386632141661687</v>
      </c>
      <c r="E182" s="57">
        <f t="shared" si="18"/>
        <v>1079.29366716055</v>
      </c>
      <c r="F182" s="58">
        <f>'Final 2007 Census'!M181</f>
        <v>406</v>
      </c>
      <c r="G182" s="36">
        <f t="shared" si="22"/>
        <v>0.0002262234173554594</v>
      </c>
      <c r="H182" s="57">
        <f t="shared" si="19"/>
        <v>535.6774443377839</v>
      </c>
      <c r="I182" s="35">
        <f t="shared" si="23"/>
        <v>1614.9711114983338</v>
      </c>
      <c r="J182">
        <v>5919783</v>
      </c>
      <c r="K182">
        <f t="shared" si="20"/>
        <v>0.00027280917417046093</v>
      </c>
      <c r="L182">
        <v>388614.11</v>
      </c>
      <c r="M182">
        <f t="shared" si="21"/>
        <v>106.01749442008865</v>
      </c>
    </row>
    <row r="183" spans="1:13" ht="12.75" outlineLevel="1">
      <c r="A183" s="44">
        <v>753</v>
      </c>
      <c r="B183" s="58" t="s">
        <v>178</v>
      </c>
      <c r="C183" s="57">
        <f>'Final FY09 IA Allocations'!K178</f>
        <v>387994</v>
      </c>
      <c r="D183" s="36">
        <f t="shared" si="17"/>
        <v>0.0009202250213607571</v>
      </c>
      <c r="E183" s="57">
        <f t="shared" si="18"/>
        <v>3268.519634841752</v>
      </c>
      <c r="F183" s="58">
        <f>'Final 2007 Census'!M182</f>
        <v>864</v>
      </c>
      <c r="G183" s="36">
        <f t="shared" si="22"/>
        <v>0.00048142126254954905</v>
      </c>
      <c r="H183" s="57">
        <f t="shared" si="19"/>
        <v>1139.9638224331165</v>
      </c>
      <c r="I183" s="35">
        <f t="shared" si="23"/>
        <v>4408.483457274869</v>
      </c>
      <c r="J183">
        <v>5919783</v>
      </c>
      <c r="K183">
        <f t="shared" si="20"/>
        <v>0.0007447035570856007</v>
      </c>
      <c r="L183">
        <v>388614.11</v>
      </c>
      <c r="M183">
        <f t="shared" si="21"/>
        <v>289.40231005065493</v>
      </c>
    </row>
    <row r="184" spans="1:13" ht="12.75" outlineLevel="1">
      <c r="A184" s="44">
        <v>754</v>
      </c>
      <c r="B184" s="58" t="s">
        <v>179</v>
      </c>
      <c r="C184" s="57">
        <f>'Final FY09 IA Allocations'!K179</f>
        <v>844786</v>
      </c>
      <c r="D184" s="36">
        <f t="shared" si="17"/>
        <v>0.0020036217438807523</v>
      </c>
      <c r="E184" s="57">
        <f t="shared" si="18"/>
        <v>7116.603937791369</v>
      </c>
      <c r="F184" s="58">
        <f>'Final 2007 Census'!M183</f>
        <v>4231</v>
      </c>
      <c r="G184" s="36">
        <f t="shared" si="22"/>
        <v>0.002357515465100859</v>
      </c>
      <c r="H184" s="57">
        <f t="shared" si="19"/>
        <v>5582.392283234393</v>
      </c>
      <c r="I184" s="35">
        <f t="shared" si="23"/>
        <v>12698.996221025762</v>
      </c>
      <c r="J184">
        <v>5919783</v>
      </c>
      <c r="K184">
        <f t="shared" si="20"/>
        <v>0.0021451793454296824</v>
      </c>
      <c r="L184">
        <v>388614.11</v>
      </c>
      <c r="M184">
        <f t="shared" si="21"/>
        <v>833.6469621145385</v>
      </c>
    </row>
    <row r="185" spans="1:13" ht="12.75" outlineLevel="1">
      <c r="A185" s="44">
        <v>755</v>
      </c>
      <c r="B185" s="58" t="s">
        <v>180</v>
      </c>
      <c r="C185" s="57">
        <f>'Final FY09 IA Allocations'!K180</f>
        <v>1673984</v>
      </c>
      <c r="D185" s="36">
        <f t="shared" si="17"/>
        <v>0.003970272638642777</v>
      </c>
      <c r="E185" s="57">
        <f t="shared" si="18"/>
        <v>14101.89222619663</v>
      </c>
      <c r="F185" s="58">
        <f>'Final 2007 Census'!M184</f>
        <v>12896</v>
      </c>
      <c r="G185" s="36">
        <f t="shared" si="22"/>
        <v>0.007185658103980306</v>
      </c>
      <c r="H185" s="57">
        <f t="shared" si="19"/>
        <v>17015.01557187207</v>
      </c>
      <c r="I185" s="35">
        <f t="shared" si="23"/>
        <v>31116.9077980687</v>
      </c>
      <c r="J185">
        <v>5919783</v>
      </c>
      <c r="K185">
        <f t="shared" si="20"/>
        <v>0.005256427101815843</v>
      </c>
      <c r="L185">
        <v>388614.11</v>
      </c>
      <c r="M185">
        <f t="shared" si="21"/>
        <v>2042.7217399520432</v>
      </c>
    </row>
    <row r="186" spans="1:13" ht="12.75" outlineLevel="1">
      <c r="A186" s="44">
        <v>756</v>
      </c>
      <c r="B186" s="58" t="s">
        <v>181</v>
      </c>
      <c r="C186" s="57">
        <f>'Final FY09 IA Allocations'!K181</f>
        <v>589005</v>
      </c>
      <c r="D186" s="36">
        <f t="shared" si="17"/>
        <v>0.0013969729910941735</v>
      </c>
      <c r="E186" s="57">
        <f t="shared" si="18"/>
        <v>4961.866439996407</v>
      </c>
      <c r="F186" s="58">
        <f>'Final 2007 Census'!M185</f>
        <v>1296</v>
      </c>
      <c r="G186" s="36">
        <f t="shared" si="22"/>
        <v>0.0007221318938243236</v>
      </c>
      <c r="H186" s="57">
        <f t="shared" si="19"/>
        <v>1709.9457336496746</v>
      </c>
      <c r="I186" s="35">
        <f t="shared" si="23"/>
        <v>6671.812173646082</v>
      </c>
      <c r="J186">
        <v>5919783</v>
      </c>
      <c r="K186">
        <f t="shared" si="20"/>
        <v>0.001127036611586283</v>
      </c>
      <c r="L186">
        <v>388614.11</v>
      </c>
      <c r="M186">
        <f t="shared" si="21"/>
        <v>437.9823297490191</v>
      </c>
    </row>
    <row r="187" spans="1:13" ht="12.75" outlineLevel="1">
      <c r="A187" s="44">
        <v>757</v>
      </c>
      <c r="B187" s="58" t="s">
        <v>182</v>
      </c>
      <c r="C187" s="57">
        <f>'Final FY09 IA Allocations'!K182</f>
        <v>538099</v>
      </c>
      <c r="D187" s="36">
        <f t="shared" si="17"/>
        <v>0.0012762366525492716</v>
      </c>
      <c r="E187" s="57">
        <f t="shared" si="18"/>
        <v>4533.026662754352</v>
      </c>
      <c r="F187" s="58">
        <f>'Final 2007 Census'!M186</f>
        <v>1636</v>
      </c>
      <c r="G187" s="36">
        <f t="shared" si="22"/>
        <v>0.0009115800758461368</v>
      </c>
      <c r="H187" s="57">
        <f t="shared" si="19"/>
        <v>2158.542608218262</v>
      </c>
      <c r="I187" s="35">
        <f t="shared" si="23"/>
        <v>6691.5692709726145</v>
      </c>
      <c r="J187">
        <v>5919783</v>
      </c>
      <c r="K187">
        <f t="shared" si="20"/>
        <v>0.0011303740814439676</v>
      </c>
      <c r="L187">
        <v>388614.11</v>
      </c>
      <c r="M187">
        <f t="shared" si="21"/>
        <v>439.27931762741497</v>
      </c>
    </row>
    <row r="188" spans="1:13" ht="12.75" outlineLevel="1">
      <c r="A188" s="44">
        <v>758</v>
      </c>
      <c r="B188" s="58" t="s">
        <v>183</v>
      </c>
      <c r="C188" s="57">
        <f>'Final FY09 IA Allocations'!K183</f>
        <v>562718</v>
      </c>
      <c r="D188" s="36">
        <f t="shared" si="17"/>
        <v>0.0013346267817803434</v>
      </c>
      <c r="E188" s="57">
        <f t="shared" si="18"/>
        <v>4740.420810318925</v>
      </c>
      <c r="F188" s="58">
        <f>'Final 2007 Census'!M187</f>
        <v>1807</v>
      </c>
      <c r="G188" s="36">
        <f t="shared" si="22"/>
        <v>0.0010068613673924018</v>
      </c>
      <c r="H188" s="57">
        <f t="shared" si="19"/>
        <v>2384.1604480748165</v>
      </c>
      <c r="I188" s="35">
        <f t="shared" si="23"/>
        <v>7124.581258393741</v>
      </c>
      <c r="J188">
        <v>5919783</v>
      </c>
      <c r="K188">
        <f t="shared" si="20"/>
        <v>0.001203520679456281</v>
      </c>
      <c r="L188">
        <v>388614.11</v>
      </c>
      <c r="M188">
        <f t="shared" si="21"/>
        <v>467.7051177134979</v>
      </c>
    </row>
    <row r="189" spans="1:13" ht="12.75" outlineLevel="1">
      <c r="A189" s="44">
        <v>759</v>
      </c>
      <c r="B189" s="58" t="s">
        <v>184</v>
      </c>
      <c r="C189" s="57">
        <f>'Final FY09 IA Allocations'!K184</f>
        <v>1396218</v>
      </c>
      <c r="D189" s="36">
        <f t="shared" si="17"/>
        <v>0.00331148094783495</v>
      </c>
      <c r="E189" s="57">
        <f t="shared" si="18"/>
        <v>11761.949791799569</v>
      </c>
      <c r="F189" s="58">
        <f>'Final 2007 Census'!M188</f>
        <v>3993</v>
      </c>
      <c r="G189" s="36">
        <f t="shared" si="22"/>
        <v>0.0022249017376855897</v>
      </c>
      <c r="H189" s="57">
        <f t="shared" si="19"/>
        <v>5268.374471036383</v>
      </c>
      <c r="I189" s="35">
        <f t="shared" si="23"/>
        <v>17030.32426283595</v>
      </c>
      <c r="J189">
        <v>5919783</v>
      </c>
      <c r="K189">
        <f t="shared" si="20"/>
        <v>0.0028768494153984954</v>
      </c>
      <c r="L189">
        <v>388614.11</v>
      </c>
      <c r="M189">
        <f t="shared" si="21"/>
        <v>1117.9842751691065</v>
      </c>
    </row>
    <row r="190" spans="1:13" ht="12.75" outlineLevel="1">
      <c r="A190" s="44"/>
      <c r="B190" s="58" t="s">
        <v>227</v>
      </c>
      <c r="C190" s="57">
        <f>'Final FY09 IA Allocations'!K194</f>
        <v>203391</v>
      </c>
      <c r="D190" s="36">
        <f t="shared" si="17"/>
        <v>0.00048239273627835935</v>
      </c>
      <c r="E190" s="57">
        <f t="shared" si="18"/>
        <v>1713.396282030389</v>
      </c>
      <c r="F190" s="58">
        <v>424</v>
      </c>
      <c r="G190" s="36">
        <f t="shared" si="22"/>
        <v>0.00023625302699190835</v>
      </c>
      <c r="H190" s="57">
        <f t="shared" si="19"/>
        <v>559.4266906384738</v>
      </c>
      <c r="I190" s="35">
        <f t="shared" si="23"/>
        <v>2272.822972668863</v>
      </c>
      <c r="J190">
        <v>5919783</v>
      </c>
      <c r="K190">
        <f t="shared" si="20"/>
        <v>0.00038393687279903046</v>
      </c>
      <c r="L190">
        <v>388614.11</v>
      </c>
      <c r="M190">
        <f t="shared" si="21"/>
        <v>149.2032861189784</v>
      </c>
    </row>
    <row r="191" spans="1:13" ht="12.75" outlineLevel="1">
      <c r="A191" s="44"/>
      <c r="B191" s="58" t="s">
        <v>228</v>
      </c>
      <c r="C191" s="57">
        <f>'Final FY09 IA Allocations'!K188</f>
        <v>32814</v>
      </c>
      <c r="D191" s="36">
        <f t="shared" si="17"/>
        <v>7.782662580073889E-05</v>
      </c>
      <c r="E191" s="57">
        <f t="shared" si="18"/>
        <v>276.4300563866896</v>
      </c>
      <c r="F191" s="58">
        <v>1635</v>
      </c>
      <c r="G191" s="36">
        <f t="shared" si="22"/>
        <v>0.0009110228753107785</v>
      </c>
      <c r="H191" s="57">
        <f t="shared" si="19"/>
        <v>2157.2232056460016</v>
      </c>
      <c r="I191" s="35">
        <f t="shared" si="23"/>
        <v>2433.653262032691</v>
      </c>
      <c r="J191">
        <v>5919783</v>
      </c>
      <c r="K191">
        <f t="shared" si="20"/>
        <v>0.0004111051472719002</v>
      </c>
      <c r="L191">
        <v>388614.11</v>
      </c>
      <c r="M191">
        <f t="shared" si="21"/>
        <v>159.7612609234884</v>
      </c>
    </row>
    <row r="192" spans="1:13" ht="12.75">
      <c r="A192" s="44"/>
      <c r="B192" s="58" t="s">
        <v>234</v>
      </c>
      <c r="C192" s="57">
        <f>'Final FY09 IA Allocations'!K189</f>
        <v>33117</v>
      </c>
      <c r="D192" s="36">
        <f t="shared" si="17"/>
        <v>7.8545266247427E-05</v>
      </c>
      <c r="E192" s="57">
        <f t="shared" si="18"/>
        <v>278.98257382086916</v>
      </c>
      <c r="F192" s="58">
        <v>129</v>
      </c>
      <c r="G192" s="36">
        <f t="shared" si="22"/>
        <v>7.187886906121739E-05</v>
      </c>
      <c r="H192" s="57">
        <f t="shared" si="19"/>
        <v>170.20293182161114</v>
      </c>
      <c r="I192" s="35">
        <f t="shared" si="23"/>
        <v>449.1855056424803</v>
      </c>
      <c r="J192">
        <v>5919783</v>
      </c>
      <c r="K192">
        <f t="shared" si="20"/>
        <v>7.587871137210271E-05</v>
      </c>
      <c r="L192">
        <v>388614.11</v>
      </c>
      <c r="M192">
        <f t="shared" si="21"/>
        <v>29.487537887816572</v>
      </c>
    </row>
    <row r="193" spans="1:13" ht="12.75">
      <c r="A193" s="44"/>
      <c r="B193" s="58" t="s">
        <v>235</v>
      </c>
      <c r="C193" s="57">
        <v>0</v>
      </c>
      <c r="D193" s="36">
        <f t="shared" si="17"/>
        <v>0</v>
      </c>
      <c r="E193" s="57">
        <f t="shared" si="18"/>
        <v>0</v>
      </c>
      <c r="F193" s="58">
        <v>5158</v>
      </c>
      <c r="G193" s="36">
        <f t="shared" si="22"/>
        <v>0.002874040361377979</v>
      </c>
      <c r="H193" s="57">
        <f t="shared" si="19"/>
        <v>6805.478467719924</v>
      </c>
      <c r="I193" s="35">
        <f t="shared" si="23"/>
        <v>6805.478467719924</v>
      </c>
      <c r="J193">
        <v>5919783</v>
      </c>
      <c r="K193">
        <f t="shared" si="20"/>
        <v>0.0011496162051412905</v>
      </c>
      <c r="L193">
        <v>388614.11</v>
      </c>
      <c r="M193">
        <f t="shared" si="21"/>
        <v>446.75707840256</v>
      </c>
    </row>
    <row r="194" spans="1:13" ht="12.75">
      <c r="A194" s="44"/>
      <c r="B194" s="58" t="s">
        <v>292</v>
      </c>
      <c r="C194" s="57">
        <v>0</v>
      </c>
      <c r="D194" s="36">
        <f t="shared" si="17"/>
        <v>0</v>
      </c>
      <c r="E194" s="57">
        <f t="shared" si="18"/>
        <v>0</v>
      </c>
      <c r="F194" s="58">
        <v>269</v>
      </c>
      <c r="G194" s="36">
        <f t="shared" si="22"/>
        <v>0.0001498869440113758</v>
      </c>
      <c r="H194" s="57">
        <f t="shared" si="19"/>
        <v>354.91929193808835</v>
      </c>
      <c r="I194" s="35">
        <f t="shared" si="23"/>
        <v>354.91929193808835</v>
      </c>
      <c r="J194">
        <v>5919783</v>
      </c>
      <c r="K194">
        <f t="shared" si="20"/>
        <v>5.9954780764444974E-05</v>
      </c>
      <c r="L194">
        <v>388614.11</v>
      </c>
      <c r="M194">
        <f t="shared" si="21"/>
        <v>23.2992737670199</v>
      </c>
    </row>
    <row r="195" spans="1:13" ht="12.75">
      <c r="A195" s="44"/>
      <c r="B195" s="58" t="s">
        <v>293</v>
      </c>
      <c r="C195" s="57">
        <v>0</v>
      </c>
      <c r="D195" s="36">
        <f>C195/$C$8</f>
        <v>0</v>
      </c>
      <c r="E195" s="57">
        <f>$E$4*D195</f>
        <v>0</v>
      </c>
      <c r="F195" s="58">
        <v>90</v>
      </c>
      <c r="G195" s="36">
        <f t="shared" si="22"/>
        <v>5.0148048182244695E-05</v>
      </c>
      <c r="H195" s="57">
        <f t="shared" si="19"/>
        <v>118.74623150344964</v>
      </c>
      <c r="I195" s="35">
        <f t="shared" si="23"/>
        <v>118.74623150344964</v>
      </c>
      <c r="J195">
        <v>5919783</v>
      </c>
      <c r="K195">
        <f>I195/J195</f>
        <v>2.00592203301117E-05</v>
      </c>
      <c r="L195">
        <v>388614.11</v>
      </c>
      <c r="M195">
        <f>K195*L195</f>
        <v>7.795296055880264</v>
      </c>
    </row>
    <row r="196" spans="1:13" ht="13.5" thickBot="1">
      <c r="A196" s="42"/>
      <c r="B196" s="41" t="s">
        <v>185</v>
      </c>
      <c r="C196" s="38">
        <f aca="true" t="shared" si="24" ref="C196:I196">SUM(C10:C195)</f>
        <v>421629483</v>
      </c>
      <c r="D196" s="37">
        <f t="shared" si="24"/>
        <v>0.9999999999999999</v>
      </c>
      <c r="E196" s="38">
        <f t="shared" si="24"/>
        <v>3551869.9871999985</v>
      </c>
      <c r="F196" s="41">
        <f t="shared" si="24"/>
        <v>1794686</v>
      </c>
      <c r="G196" s="37">
        <f t="shared" si="24"/>
        <v>1</v>
      </c>
      <c r="H196" s="38">
        <f t="shared" si="24"/>
        <v>2367913.324800001</v>
      </c>
      <c r="I196" s="34">
        <f t="shared" si="24"/>
        <v>5919783.312000002</v>
      </c>
      <c r="J196">
        <v>5919783</v>
      </c>
      <c r="K196">
        <f t="shared" si="20"/>
        <v>1.0000000527046349</v>
      </c>
      <c r="M196">
        <f>SUM(M10:M195)</f>
        <v>388614.13048176485</v>
      </c>
    </row>
    <row r="197" ht="13.5" thickTop="1"/>
    <row r="199" spans="11:12" ht="30.75" customHeight="1">
      <c r="K199" s="84"/>
      <c r="L199" s="84"/>
    </row>
  </sheetData>
  <sheetProtection/>
  <mergeCells count="1">
    <mergeCell ref="K199:L199"/>
  </mergeCells>
  <printOptions/>
  <pageMargins left="0.2362204724409449" right="0.2362204724409449" top="0.7086614173228347" bottom="0.5511811023622047" header="0.1968503937007874" footer="0.2362204724409449"/>
  <pageSetup fitToHeight="6" horizontalDpi="600" verticalDpi="600" orientation="landscape" scale="60" r:id="rId3"/>
  <headerFooter alignWithMargins="0">
    <oddHeader>&amp;C&amp;"Arial,Bold"&amp;14Preliminary Title IV A
Allocations FY09</oddHeader>
    <oddFooter>&amp;L&amp;P of &amp;N
Print date &amp;D&amp;R&amp;F &amp;A</oddFooter>
  </headerFooter>
  <rowBreaks count="3" manualBreakCount="3">
    <brk id="57" max="8" man="1"/>
    <brk id="99" max="8" man="1"/>
    <brk id="148" max="8" man="1"/>
  </rowBreaks>
  <legacyDrawing r:id="rId2"/>
</worksheet>
</file>

<file path=xl/worksheets/sheet5.xml><?xml version="1.0" encoding="utf-8"?>
<worksheet xmlns="http://schemas.openxmlformats.org/spreadsheetml/2006/main" xmlns:r="http://schemas.openxmlformats.org/officeDocument/2006/relationships">
  <dimension ref="A1:U202"/>
  <sheetViews>
    <sheetView zoomScalePageLayoutView="0" workbookViewId="0" topLeftCell="F173">
      <selection activeCell="M189" sqref="M189:M191"/>
    </sheetView>
  </sheetViews>
  <sheetFormatPr defaultColWidth="9.140625" defaultRowHeight="12.75"/>
  <cols>
    <col min="1" max="5" width="0" style="0" hidden="1" customWidth="1"/>
    <col min="6" max="6" width="76.00390625" style="0" bestFit="1" customWidth="1"/>
    <col min="7" max="7" width="9.8515625" style="0" bestFit="1" customWidth="1"/>
    <col min="8" max="8" width="5.57421875" style="0" bestFit="1" customWidth="1"/>
    <col min="9" max="9" width="4.57421875" style="0" bestFit="1" customWidth="1"/>
    <col min="10" max="10" width="8.421875" style="0" bestFit="1" customWidth="1"/>
    <col min="11" max="11" width="5.7109375" style="0" bestFit="1" customWidth="1"/>
    <col min="12" max="12" width="10.00390625" style="0" bestFit="1" customWidth="1"/>
    <col min="14" max="14" width="10.00390625" style="0" bestFit="1" customWidth="1"/>
    <col min="15" max="16" width="10.421875" style="0" hidden="1" customWidth="1"/>
    <col min="17" max="17" width="13.57421875" style="0" hidden="1" customWidth="1"/>
    <col min="18" max="19" width="10.8515625" style="0" hidden="1" customWidth="1"/>
    <col min="20" max="20" width="12.7109375" style="0" hidden="1" customWidth="1"/>
  </cols>
  <sheetData>
    <row r="1" ht="12.75">
      <c r="F1" t="s">
        <v>285</v>
      </c>
    </row>
    <row r="3" ht="12.75">
      <c r="F3" t="s">
        <v>242</v>
      </c>
    </row>
    <row r="4" spans="1:17" ht="12.75">
      <c r="A4" t="s">
        <v>245</v>
      </c>
      <c r="B4" t="s">
        <v>245</v>
      </c>
      <c r="C4" t="s">
        <v>245</v>
      </c>
      <c r="Q4" t="s">
        <v>241</v>
      </c>
    </row>
    <row r="5" spans="12:19" ht="12.75">
      <c r="L5" t="s">
        <v>5</v>
      </c>
      <c r="Q5" t="s">
        <v>2</v>
      </c>
      <c r="R5" t="s">
        <v>243</v>
      </c>
      <c r="S5" t="s">
        <v>243</v>
      </c>
    </row>
    <row r="6" spans="7:20" ht="12.75">
      <c r="G6">
        <v>2007</v>
      </c>
      <c r="L6" t="s">
        <v>205</v>
      </c>
      <c r="M6" t="s">
        <v>207</v>
      </c>
      <c r="N6" t="s">
        <v>206</v>
      </c>
      <c r="O6" t="s">
        <v>0</v>
      </c>
      <c r="P6" t="s">
        <v>230</v>
      </c>
      <c r="Q6" t="s">
        <v>231</v>
      </c>
      <c r="R6" t="s">
        <v>232</v>
      </c>
      <c r="S6" t="s">
        <v>232</v>
      </c>
      <c r="T6" t="s">
        <v>286</v>
      </c>
    </row>
    <row r="7" spans="5:20" ht="12.75">
      <c r="E7" t="s">
        <v>246</v>
      </c>
      <c r="F7" t="s">
        <v>4</v>
      </c>
      <c r="G7" t="s">
        <v>209</v>
      </c>
      <c r="H7" t="s">
        <v>222</v>
      </c>
      <c r="I7" t="s">
        <v>223</v>
      </c>
      <c r="J7" t="s">
        <v>210</v>
      </c>
      <c r="K7" t="s">
        <v>211</v>
      </c>
      <c r="L7" t="s">
        <v>212</v>
      </c>
      <c r="M7" t="s">
        <v>224</v>
      </c>
      <c r="N7" t="s">
        <v>205</v>
      </c>
      <c r="O7" t="s">
        <v>233</v>
      </c>
      <c r="P7" t="s">
        <v>233</v>
      </c>
      <c r="Q7" t="s">
        <v>233</v>
      </c>
      <c r="R7" t="s">
        <v>2</v>
      </c>
      <c r="S7" t="s">
        <v>3</v>
      </c>
      <c r="T7" t="s">
        <v>287</v>
      </c>
    </row>
    <row r="9" spans="1:21" ht="12.75">
      <c r="A9">
        <v>1</v>
      </c>
      <c r="B9">
        <v>13</v>
      </c>
      <c r="C9" t="s">
        <v>247</v>
      </c>
      <c r="D9">
        <v>0</v>
      </c>
      <c r="E9">
        <v>1300060</v>
      </c>
      <c r="F9" t="s">
        <v>7</v>
      </c>
      <c r="G9">
        <v>858</v>
      </c>
      <c r="H9">
        <v>27</v>
      </c>
      <c r="J9">
        <v>23</v>
      </c>
      <c r="K9">
        <v>0</v>
      </c>
      <c r="L9">
        <f>SUM(G9:K9)</f>
        <v>908</v>
      </c>
      <c r="M9">
        <v>3299</v>
      </c>
      <c r="N9">
        <f>L9/M9</f>
        <v>0.2752349196726281</v>
      </c>
      <c r="O9">
        <v>901</v>
      </c>
      <c r="P9">
        <v>901</v>
      </c>
      <c r="Q9">
        <v>901</v>
      </c>
      <c r="R9">
        <v>1319.9551750000003</v>
      </c>
      <c r="S9">
        <v>1351.8945500000002</v>
      </c>
      <c r="T9">
        <v>17946</v>
      </c>
      <c r="U9" t="s">
        <v>288</v>
      </c>
    </row>
    <row r="10" spans="1:21" ht="12.75">
      <c r="A10">
        <v>1</v>
      </c>
      <c r="B10">
        <v>13</v>
      </c>
      <c r="C10" t="s">
        <v>247</v>
      </c>
      <c r="D10">
        <v>0</v>
      </c>
      <c r="E10">
        <v>1300090</v>
      </c>
      <c r="F10" t="s">
        <v>8</v>
      </c>
      <c r="G10">
        <v>507</v>
      </c>
      <c r="H10">
        <v>0</v>
      </c>
      <c r="J10">
        <v>3</v>
      </c>
      <c r="K10">
        <v>0</v>
      </c>
      <c r="L10">
        <f aca="true" t="shared" si="0" ref="L10:L73">SUM(G10:K10)</f>
        <v>510</v>
      </c>
      <c r="M10">
        <v>1766</v>
      </c>
      <c r="N10">
        <f aca="true" t="shared" si="1" ref="N10:N73">L10/M10</f>
        <v>0.2887882219705549</v>
      </c>
      <c r="O10">
        <v>515</v>
      </c>
      <c r="P10">
        <v>515</v>
      </c>
      <c r="Q10">
        <v>515</v>
      </c>
      <c r="R10">
        <v>788.2959500000001</v>
      </c>
      <c r="S10">
        <v>821.7347000000001</v>
      </c>
      <c r="T10">
        <v>8223</v>
      </c>
      <c r="U10" t="s">
        <v>288</v>
      </c>
    </row>
    <row r="11" spans="1:21" ht="12.75">
      <c r="A11">
        <v>1</v>
      </c>
      <c r="B11">
        <v>13</v>
      </c>
      <c r="C11" t="s">
        <v>247</v>
      </c>
      <c r="D11">
        <v>0</v>
      </c>
      <c r="E11">
        <v>1300120</v>
      </c>
      <c r="F11" t="s">
        <v>9</v>
      </c>
      <c r="G11">
        <v>22726</v>
      </c>
      <c r="H11">
        <v>204</v>
      </c>
      <c r="J11">
        <v>438</v>
      </c>
      <c r="K11">
        <v>0</v>
      </c>
      <c r="L11">
        <f t="shared" si="0"/>
        <v>23368</v>
      </c>
      <c r="M11">
        <v>81872</v>
      </c>
      <c r="N11">
        <f t="shared" si="1"/>
        <v>0.28542114520226697</v>
      </c>
      <c r="O11">
        <v>23346</v>
      </c>
      <c r="P11">
        <v>23346</v>
      </c>
      <c r="Q11">
        <v>23346</v>
      </c>
      <c r="R11">
        <v>52963</v>
      </c>
      <c r="S11">
        <v>67918.375</v>
      </c>
      <c r="T11">
        <v>505088</v>
      </c>
      <c r="U11" t="s">
        <v>289</v>
      </c>
    </row>
    <row r="12" spans="1:21" ht="12.75">
      <c r="A12">
        <v>1</v>
      </c>
      <c r="B12">
        <v>13</v>
      </c>
      <c r="C12" t="s">
        <v>247</v>
      </c>
      <c r="D12">
        <v>0</v>
      </c>
      <c r="E12">
        <v>1300150</v>
      </c>
      <c r="F12" t="s">
        <v>10</v>
      </c>
      <c r="G12">
        <v>452</v>
      </c>
      <c r="H12">
        <v>0</v>
      </c>
      <c r="J12">
        <v>4</v>
      </c>
      <c r="K12">
        <v>0</v>
      </c>
      <c r="L12">
        <f t="shared" si="0"/>
        <v>456</v>
      </c>
      <c r="M12">
        <v>1888</v>
      </c>
      <c r="N12">
        <f t="shared" si="1"/>
        <v>0.24152542372881355</v>
      </c>
      <c r="O12">
        <v>461</v>
      </c>
      <c r="P12">
        <v>461</v>
      </c>
      <c r="Q12">
        <v>461</v>
      </c>
      <c r="R12">
        <v>618.8096</v>
      </c>
      <c r="S12">
        <v>609.7696000000001</v>
      </c>
      <c r="T12">
        <v>10507</v>
      </c>
      <c r="U12" t="s">
        <v>288</v>
      </c>
    </row>
    <row r="13" spans="1:21" ht="12.75">
      <c r="A13">
        <v>1</v>
      </c>
      <c r="B13">
        <v>13</v>
      </c>
      <c r="C13" t="s">
        <v>247</v>
      </c>
      <c r="D13">
        <v>0</v>
      </c>
      <c r="E13">
        <v>1300180</v>
      </c>
      <c r="F13" t="s">
        <v>11</v>
      </c>
      <c r="G13">
        <v>231</v>
      </c>
      <c r="H13">
        <v>0</v>
      </c>
      <c r="J13">
        <v>0</v>
      </c>
      <c r="K13">
        <v>0</v>
      </c>
      <c r="L13">
        <f t="shared" si="0"/>
        <v>231</v>
      </c>
      <c r="M13">
        <v>740</v>
      </c>
      <c r="N13">
        <f t="shared" si="1"/>
        <v>0.31216216216216214</v>
      </c>
      <c r="O13">
        <v>231</v>
      </c>
      <c r="P13">
        <v>231</v>
      </c>
      <c r="Q13">
        <v>231</v>
      </c>
      <c r="R13">
        <v>374.1825</v>
      </c>
      <c r="S13">
        <v>401.657</v>
      </c>
      <c r="T13">
        <v>3781</v>
      </c>
      <c r="U13" t="s">
        <v>288</v>
      </c>
    </row>
    <row r="14" spans="1:21" ht="12.75">
      <c r="A14">
        <v>1</v>
      </c>
      <c r="B14">
        <v>13</v>
      </c>
      <c r="C14" t="s">
        <v>247</v>
      </c>
      <c r="D14">
        <v>0</v>
      </c>
      <c r="E14">
        <v>1300210</v>
      </c>
      <c r="F14" t="s">
        <v>12</v>
      </c>
      <c r="G14">
        <v>1465</v>
      </c>
      <c r="H14">
        <v>0</v>
      </c>
      <c r="J14">
        <v>16</v>
      </c>
      <c r="K14">
        <v>0</v>
      </c>
      <c r="L14">
        <f t="shared" si="0"/>
        <v>1481</v>
      </c>
      <c r="M14">
        <v>6566</v>
      </c>
      <c r="N14">
        <f t="shared" si="1"/>
        <v>0.2255558939993908</v>
      </c>
      <c r="O14">
        <v>1497</v>
      </c>
      <c r="P14">
        <v>1497</v>
      </c>
      <c r="Q14">
        <v>1497</v>
      </c>
      <c r="R14">
        <v>1900</v>
      </c>
      <c r="S14">
        <v>1900</v>
      </c>
      <c r="T14">
        <v>46057</v>
      </c>
      <c r="U14" t="s">
        <v>289</v>
      </c>
    </row>
    <row r="15" spans="1:21" ht="12.75">
      <c r="A15">
        <v>1</v>
      </c>
      <c r="B15">
        <v>13</v>
      </c>
      <c r="C15" t="s">
        <v>247</v>
      </c>
      <c r="D15">
        <v>0</v>
      </c>
      <c r="E15">
        <v>1300240</v>
      </c>
      <c r="F15" t="s">
        <v>13</v>
      </c>
      <c r="G15">
        <v>519</v>
      </c>
      <c r="H15">
        <v>0</v>
      </c>
      <c r="J15">
        <v>6</v>
      </c>
      <c r="K15">
        <v>0</v>
      </c>
      <c r="L15">
        <f t="shared" si="0"/>
        <v>525</v>
      </c>
      <c r="M15">
        <v>3064</v>
      </c>
      <c r="N15">
        <f t="shared" si="1"/>
        <v>0.17134464751958225</v>
      </c>
      <c r="O15">
        <v>529</v>
      </c>
      <c r="P15">
        <v>529</v>
      </c>
      <c r="Q15">
        <v>529</v>
      </c>
      <c r="R15">
        <v>567.7216</v>
      </c>
      <c r="S15">
        <v>554.8144</v>
      </c>
      <c r="T15">
        <v>16556</v>
      </c>
      <c r="U15" t="s">
        <v>288</v>
      </c>
    </row>
    <row r="16" spans="1:21" ht="12.75">
      <c r="A16">
        <v>1</v>
      </c>
      <c r="B16">
        <v>13</v>
      </c>
      <c r="C16" t="s">
        <v>247</v>
      </c>
      <c r="D16">
        <v>0</v>
      </c>
      <c r="E16">
        <v>1300290</v>
      </c>
      <c r="F16" t="s">
        <v>14</v>
      </c>
      <c r="G16">
        <v>2072</v>
      </c>
      <c r="H16">
        <v>6</v>
      </c>
      <c r="J16">
        <v>63</v>
      </c>
      <c r="K16">
        <v>0</v>
      </c>
      <c r="L16">
        <f t="shared" si="0"/>
        <v>2141</v>
      </c>
      <c r="M16">
        <v>13682</v>
      </c>
      <c r="N16">
        <f t="shared" si="1"/>
        <v>0.15648297032597575</v>
      </c>
      <c r="O16">
        <v>2146</v>
      </c>
      <c r="P16">
        <v>2146</v>
      </c>
      <c r="Q16">
        <v>2146</v>
      </c>
      <c r="R16">
        <v>2873.5</v>
      </c>
      <c r="S16">
        <v>2873.5</v>
      </c>
      <c r="T16">
        <v>67139</v>
      </c>
      <c r="U16" t="s">
        <v>289</v>
      </c>
    </row>
    <row r="17" spans="1:21" ht="12.75">
      <c r="A17">
        <v>1</v>
      </c>
      <c r="B17">
        <v>13</v>
      </c>
      <c r="C17" t="s">
        <v>247</v>
      </c>
      <c r="D17">
        <v>0</v>
      </c>
      <c r="E17">
        <v>1300330</v>
      </c>
      <c r="F17" t="s">
        <v>15</v>
      </c>
      <c r="G17">
        <v>1922</v>
      </c>
      <c r="H17">
        <v>10</v>
      </c>
      <c r="J17">
        <v>119</v>
      </c>
      <c r="K17">
        <v>0</v>
      </c>
      <c r="L17">
        <f t="shared" si="0"/>
        <v>2051</v>
      </c>
      <c r="M17">
        <v>14746</v>
      </c>
      <c r="N17">
        <f t="shared" si="1"/>
        <v>0.13908856639088565</v>
      </c>
      <c r="O17">
        <v>2001</v>
      </c>
      <c r="P17">
        <v>0</v>
      </c>
      <c r="Q17">
        <v>2001</v>
      </c>
      <c r="R17">
        <v>2656</v>
      </c>
      <c r="S17">
        <v>2656</v>
      </c>
      <c r="T17">
        <v>72943</v>
      </c>
      <c r="U17" t="s">
        <v>289</v>
      </c>
    </row>
    <row r="18" spans="1:21" ht="12.75">
      <c r="A18">
        <v>1</v>
      </c>
      <c r="B18">
        <v>13</v>
      </c>
      <c r="C18" t="s">
        <v>247</v>
      </c>
      <c r="D18">
        <v>0</v>
      </c>
      <c r="E18">
        <v>1300360</v>
      </c>
      <c r="F18" t="s">
        <v>16</v>
      </c>
      <c r="G18">
        <v>1000</v>
      </c>
      <c r="H18">
        <v>0</v>
      </c>
      <c r="J18">
        <v>8</v>
      </c>
      <c r="K18">
        <v>0</v>
      </c>
      <c r="L18">
        <f t="shared" si="0"/>
        <v>1008</v>
      </c>
      <c r="M18">
        <v>3367</v>
      </c>
      <c r="N18">
        <f t="shared" si="1"/>
        <v>0.2993762993762994</v>
      </c>
      <c r="O18">
        <v>1014</v>
      </c>
      <c r="P18">
        <v>1014</v>
      </c>
      <c r="Q18">
        <v>1014</v>
      </c>
      <c r="R18">
        <v>1583.233275</v>
      </c>
      <c r="S18">
        <v>1663.0451500000001</v>
      </c>
      <c r="T18">
        <v>17650</v>
      </c>
      <c r="U18" t="s">
        <v>288</v>
      </c>
    </row>
    <row r="19" spans="1:21" ht="12.75">
      <c r="A19">
        <v>1</v>
      </c>
      <c r="B19">
        <v>13</v>
      </c>
      <c r="C19" t="s">
        <v>247</v>
      </c>
      <c r="D19">
        <v>0</v>
      </c>
      <c r="E19">
        <v>1300390</v>
      </c>
      <c r="F19" t="s">
        <v>17</v>
      </c>
      <c r="G19">
        <v>843</v>
      </c>
      <c r="H19">
        <v>0</v>
      </c>
      <c r="J19">
        <v>25</v>
      </c>
      <c r="K19">
        <v>0</v>
      </c>
      <c r="L19">
        <f t="shared" si="0"/>
        <v>868</v>
      </c>
      <c r="M19">
        <v>3166</v>
      </c>
      <c r="N19">
        <f t="shared" si="1"/>
        <v>0.27416298168035375</v>
      </c>
      <c r="O19">
        <v>871</v>
      </c>
      <c r="P19">
        <v>871</v>
      </c>
      <c r="Q19">
        <v>871</v>
      </c>
      <c r="R19">
        <v>1282.5509499999998</v>
      </c>
      <c r="S19">
        <v>1316.3647</v>
      </c>
      <c r="T19">
        <v>16722</v>
      </c>
      <c r="U19" t="s">
        <v>288</v>
      </c>
    </row>
    <row r="20" spans="1:21" ht="12.75">
      <c r="A20">
        <v>1</v>
      </c>
      <c r="B20">
        <v>13</v>
      </c>
      <c r="C20" t="s">
        <v>247</v>
      </c>
      <c r="D20">
        <v>0</v>
      </c>
      <c r="E20">
        <v>1300420</v>
      </c>
      <c r="F20" t="s">
        <v>18</v>
      </c>
      <c r="G20">
        <v>9806</v>
      </c>
      <c r="H20">
        <v>240</v>
      </c>
      <c r="J20">
        <v>121</v>
      </c>
      <c r="K20">
        <v>0</v>
      </c>
      <c r="L20">
        <f t="shared" si="0"/>
        <v>10167</v>
      </c>
      <c r="M20">
        <v>29569</v>
      </c>
      <c r="N20">
        <f t="shared" si="1"/>
        <v>0.3438398322567554</v>
      </c>
      <c r="O20">
        <v>10204</v>
      </c>
      <c r="P20">
        <v>10204</v>
      </c>
      <c r="Q20">
        <v>10204</v>
      </c>
      <c r="R20">
        <v>20108</v>
      </c>
      <c r="S20">
        <v>23564.125</v>
      </c>
      <c r="T20">
        <v>154709</v>
      </c>
      <c r="U20" t="s">
        <v>289</v>
      </c>
    </row>
    <row r="21" spans="1:21" ht="12.75">
      <c r="A21">
        <v>1</v>
      </c>
      <c r="B21">
        <v>13</v>
      </c>
      <c r="C21" t="s">
        <v>247</v>
      </c>
      <c r="D21">
        <v>0</v>
      </c>
      <c r="E21">
        <v>1300440</v>
      </c>
      <c r="F21" t="s">
        <v>19</v>
      </c>
      <c r="G21">
        <v>507</v>
      </c>
      <c r="H21">
        <v>0</v>
      </c>
      <c r="J21">
        <v>0</v>
      </c>
      <c r="K21">
        <v>0</v>
      </c>
      <c r="L21">
        <f t="shared" si="0"/>
        <v>507</v>
      </c>
      <c r="M21">
        <v>2269</v>
      </c>
      <c r="N21">
        <f t="shared" si="1"/>
        <v>0.2234464521815778</v>
      </c>
      <c r="O21">
        <v>507</v>
      </c>
      <c r="P21">
        <v>507</v>
      </c>
      <c r="Q21">
        <v>507</v>
      </c>
      <c r="R21">
        <v>626.110425</v>
      </c>
      <c r="S21">
        <v>591.7310500000001</v>
      </c>
      <c r="T21">
        <v>12306</v>
      </c>
      <c r="U21" t="s">
        <v>288</v>
      </c>
    </row>
    <row r="22" spans="1:21" ht="12.75">
      <c r="A22">
        <v>1</v>
      </c>
      <c r="B22">
        <v>13</v>
      </c>
      <c r="C22" t="s">
        <v>247</v>
      </c>
      <c r="D22">
        <v>0</v>
      </c>
      <c r="E22">
        <v>1300480</v>
      </c>
      <c r="F22" t="s">
        <v>20</v>
      </c>
      <c r="G22">
        <v>632</v>
      </c>
      <c r="H22">
        <v>0</v>
      </c>
      <c r="J22">
        <v>18</v>
      </c>
      <c r="K22">
        <v>0</v>
      </c>
      <c r="L22">
        <f t="shared" si="0"/>
        <v>650</v>
      </c>
      <c r="M22">
        <v>2947</v>
      </c>
      <c r="N22">
        <f t="shared" si="1"/>
        <v>0.22056328469630132</v>
      </c>
      <c r="O22">
        <v>652</v>
      </c>
      <c r="P22">
        <v>652</v>
      </c>
      <c r="Q22">
        <v>652</v>
      </c>
      <c r="R22">
        <v>796.956775</v>
      </c>
      <c r="S22">
        <v>749.0561500000001</v>
      </c>
      <c r="T22">
        <v>15440</v>
      </c>
      <c r="U22" t="s">
        <v>288</v>
      </c>
    </row>
    <row r="23" spans="1:21" ht="12.75">
      <c r="A23">
        <v>1</v>
      </c>
      <c r="B23">
        <v>13</v>
      </c>
      <c r="C23" t="s">
        <v>247</v>
      </c>
      <c r="D23">
        <v>0</v>
      </c>
      <c r="E23">
        <v>1300510</v>
      </c>
      <c r="F23" t="s">
        <v>21</v>
      </c>
      <c r="G23">
        <v>164</v>
      </c>
      <c r="H23">
        <v>0</v>
      </c>
      <c r="J23">
        <v>7</v>
      </c>
      <c r="K23">
        <v>0</v>
      </c>
      <c r="L23">
        <f t="shared" si="0"/>
        <v>171</v>
      </c>
      <c r="M23">
        <v>929</v>
      </c>
      <c r="N23">
        <f t="shared" si="1"/>
        <v>0.18406889128094725</v>
      </c>
      <c r="O23">
        <v>169</v>
      </c>
      <c r="P23">
        <v>169</v>
      </c>
      <c r="Q23">
        <v>169</v>
      </c>
      <c r="R23">
        <v>187.19635000000002</v>
      </c>
      <c r="S23">
        <v>181.13090000000003</v>
      </c>
      <c r="T23">
        <v>5111</v>
      </c>
      <c r="U23" t="s">
        <v>288</v>
      </c>
    </row>
    <row r="24" spans="1:21" ht="12.75">
      <c r="A24">
        <v>1</v>
      </c>
      <c r="B24">
        <v>13</v>
      </c>
      <c r="C24" t="s">
        <v>247</v>
      </c>
      <c r="D24">
        <v>0</v>
      </c>
      <c r="E24">
        <v>1300540</v>
      </c>
      <c r="F24" t="s">
        <v>22</v>
      </c>
      <c r="G24">
        <v>945</v>
      </c>
      <c r="H24">
        <v>0</v>
      </c>
      <c r="J24">
        <v>14</v>
      </c>
      <c r="K24">
        <v>0</v>
      </c>
      <c r="L24">
        <f t="shared" si="0"/>
        <v>959</v>
      </c>
      <c r="M24">
        <v>2954</v>
      </c>
      <c r="N24">
        <f t="shared" si="1"/>
        <v>0.3246445497630332</v>
      </c>
      <c r="O24">
        <v>961</v>
      </c>
      <c r="P24">
        <v>961</v>
      </c>
      <c r="Q24">
        <v>961</v>
      </c>
      <c r="R24">
        <v>1620.03325</v>
      </c>
      <c r="S24">
        <v>1778.2997</v>
      </c>
      <c r="T24">
        <v>16340</v>
      </c>
      <c r="U24" t="s">
        <v>288</v>
      </c>
    </row>
    <row r="25" spans="1:21" ht="12.75">
      <c r="A25">
        <v>1</v>
      </c>
      <c r="B25">
        <v>13</v>
      </c>
      <c r="C25" t="s">
        <v>247</v>
      </c>
      <c r="D25">
        <v>0</v>
      </c>
      <c r="E25">
        <v>1300570</v>
      </c>
      <c r="F25" t="s">
        <v>23</v>
      </c>
      <c r="G25">
        <v>722</v>
      </c>
      <c r="H25">
        <v>0</v>
      </c>
      <c r="J25">
        <v>13</v>
      </c>
      <c r="K25">
        <v>0</v>
      </c>
      <c r="L25">
        <f t="shared" si="0"/>
        <v>735</v>
      </c>
      <c r="M25">
        <v>6233</v>
      </c>
      <c r="N25">
        <f t="shared" si="1"/>
        <v>0.11792074442483555</v>
      </c>
      <c r="O25">
        <v>730</v>
      </c>
      <c r="P25">
        <v>0</v>
      </c>
      <c r="Q25">
        <v>730</v>
      </c>
      <c r="R25">
        <v>749.5</v>
      </c>
      <c r="S25">
        <v>749.5</v>
      </c>
      <c r="T25">
        <v>30132</v>
      </c>
      <c r="U25" t="s">
        <v>289</v>
      </c>
    </row>
    <row r="26" spans="1:21" ht="12.75">
      <c r="A26">
        <v>1</v>
      </c>
      <c r="B26">
        <v>13</v>
      </c>
      <c r="C26" t="s">
        <v>247</v>
      </c>
      <c r="D26">
        <v>0</v>
      </c>
      <c r="E26">
        <v>1300600</v>
      </c>
      <c r="F26" t="s">
        <v>24</v>
      </c>
      <c r="G26">
        <v>351</v>
      </c>
      <c r="H26">
        <v>0</v>
      </c>
      <c r="J26">
        <v>5</v>
      </c>
      <c r="K26">
        <v>0</v>
      </c>
      <c r="L26">
        <f t="shared" si="0"/>
        <v>356</v>
      </c>
      <c r="M26">
        <v>2751</v>
      </c>
      <c r="N26">
        <f t="shared" si="1"/>
        <v>0.12940748818611414</v>
      </c>
      <c r="O26">
        <v>357</v>
      </c>
      <c r="P26">
        <v>0</v>
      </c>
      <c r="Q26">
        <v>357</v>
      </c>
      <c r="R26">
        <v>357</v>
      </c>
      <c r="S26">
        <v>357</v>
      </c>
      <c r="T26">
        <v>14421</v>
      </c>
      <c r="U26" t="s">
        <v>288</v>
      </c>
    </row>
    <row r="27" spans="1:21" ht="12.75">
      <c r="A27">
        <v>1</v>
      </c>
      <c r="B27">
        <v>13</v>
      </c>
      <c r="C27" t="s">
        <v>247</v>
      </c>
      <c r="D27">
        <v>0</v>
      </c>
      <c r="E27">
        <v>1300630</v>
      </c>
      <c r="F27" t="s">
        <v>25</v>
      </c>
      <c r="G27">
        <v>2303</v>
      </c>
      <c r="H27">
        <v>15</v>
      </c>
      <c r="J27">
        <v>18</v>
      </c>
      <c r="K27">
        <v>0</v>
      </c>
      <c r="L27">
        <f t="shared" si="0"/>
        <v>2336</v>
      </c>
      <c r="M27">
        <v>10062</v>
      </c>
      <c r="N27">
        <f t="shared" si="1"/>
        <v>0.2321606042536275</v>
      </c>
      <c r="O27">
        <v>2336</v>
      </c>
      <c r="P27">
        <v>2336</v>
      </c>
      <c r="Q27">
        <v>2336</v>
      </c>
      <c r="R27">
        <v>3195.5</v>
      </c>
      <c r="S27">
        <v>3214</v>
      </c>
      <c r="T27">
        <v>66176</v>
      </c>
      <c r="U27" t="s">
        <v>289</v>
      </c>
    </row>
    <row r="28" spans="1:21" ht="12.75">
      <c r="A28">
        <v>1</v>
      </c>
      <c r="B28">
        <v>13</v>
      </c>
      <c r="C28" t="s">
        <v>247</v>
      </c>
      <c r="D28">
        <v>0</v>
      </c>
      <c r="E28">
        <v>1300660</v>
      </c>
      <c r="F28" t="s">
        <v>26</v>
      </c>
      <c r="G28">
        <v>1570</v>
      </c>
      <c r="H28">
        <v>0</v>
      </c>
      <c r="J28">
        <v>10</v>
      </c>
      <c r="K28">
        <v>0</v>
      </c>
      <c r="L28">
        <f t="shared" si="0"/>
        <v>1580</v>
      </c>
      <c r="M28">
        <v>4903</v>
      </c>
      <c r="N28">
        <f t="shared" si="1"/>
        <v>0.32225168264327964</v>
      </c>
      <c r="O28">
        <v>1575</v>
      </c>
      <c r="P28">
        <v>1575</v>
      </c>
      <c r="Q28">
        <v>1575</v>
      </c>
      <c r="R28">
        <v>2623.7358750000003</v>
      </c>
      <c r="S28">
        <v>2861.35915</v>
      </c>
      <c r="T28">
        <v>22754</v>
      </c>
      <c r="U28" t="s">
        <v>289</v>
      </c>
    </row>
    <row r="29" spans="1:21" ht="12.75">
      <c r="A29">
        <v>1</v>
      </c>
      <c r="B29">
        <v>13</v>
      </c>
      <c r="C29" t="s">
        <v>247</v>
      </c>
      <c r="D29">
        <v>0</v>
      </c>
      <c r="E29">
        <v>1300690</v>
      </c>
      <c r="F29" t="s">
        <v>27</v>
      </c>
      <c r="G29">
        <v>654</v>
      </c>
      <c r="H29">
        <v>3</v>
      </c>
      <c r="J29">
        <v>41</v>
      </c>
      <c r="K29">
        <v>0</v>
      </c>
      <c r="L29">
        <f t="shared" si="0"/>
        <v>698</v>
      </c>
      <c r="M29">
        <v>4001</v>
      </c>
      <c r="N29">
        <f t="shared" si="1"/>
        <v>0.1744563859035241</v>
      </c>
      <c r="O29">
        <v>682</v>
      </c>
      <c r="P29">
        <v>682</v>
      </c>
      <c r="Q29">
        <v>682</v>
      </c>
      <c r="R29">
        <v>725.9831499999999</v>
      </c>
      <c r="S29">
        <v>711.3220999999999</v>
      </c>
      <c r="T29">
        <v>23759</v>
      </c>
      <c r="U29" t="s">
        <v>289</v>
      </c>
    </row>
    <row r="30" spans="1:21" ht="12.75">
      <c r="A30">
        <v>1</v>
      </c>
      <c r="B30">
        <v>13</v>
      </c>
      <c r="C30" t="s">
        <v>247</v>
      </c>
      <c r="D30">
        <v>0</v>
      </c>
      <c r="E30">
        <v>1300720</v>
      </c>
      <c r="F30" t="s">
        <v>28</v>
      </c>
      <c r="G30">
        <v>523</v>
      </c>
      <c r="H30">
        <v>0</v>
      </c>
      <c r="J30">
        <v>16</v>
      </c>
      <c r="K30">
        <v>0</v>
      </c>
      <c r="L30">
        <f t="shared" si="0"/>
        <v>539</v>
      </c>
      <c r="M30">
        <v>2171</v>
      </c>
      <c r="N30">
        <f t="shared" si="1"/>
        <v>0.2482726853984339</v>
      </c>
      <c r="O30">
        <v>542</v>
      </c>
      <c r="P30">
        <v>542</v>
      </c>
      <c r="Q30">
        <v>542</v>
      </c>
      <c r="R30">
        <v>741.3125749999999</v>
      </c>
      <c r="S30">
        <v>736.8669499999999</v>
      </c>
      <c r="T30">
        <v>12858</v>
      </c>
      <c r="U30" t="s">
        <v>288</v>
      </c>
    </row>
    <row r="31" spans="1:21" ht="12.75">
      <c r="A31">
        <v>1</v>
      </c>
      <c r="B31">
        <v>13</v>
      </c>
      <c r="C31" t="s">
        <v>247</v>
      </c>
      <c r="D31">
        <v>0</v>
      </c>
      <c r="E31">
        <v>1300750</v>
      </c>
      <c r="F31" t="s">
        <v>29</v>
      </c>
      <c r="G31">
        <v>310</v>
      </c>
      <c r="H31">
        <v>0</v>
      </c>
      <c r="J31">
        <v>0</v>
      </c>
      <c r="K31">
        <v>0</v>
      </c>
      <c r="L31">
        <f t="shared" si="0"/>
        <v>310</v>
      </c>
      <c r="M31">
        <v>840</v>
      </c>
      <c r="N31">
        <f t="shared" si="1"/>
        <v>0.36904761904761907</v>
      </c>
      <c r="O31">
        <v>310</v>
      </c>
      <c r="P31">
        <v>310</v>
      </c>
      <c r="Q31">
        <v>310</v>
      </c>
      <c r="R31">
        <v>580.045</v>
      </c>
      <c r="S31">
        <v>670.9620000000002</v>
      </c>
      <c r="T31">
        <v>6098</v>
      </c>
      <c r="U31" t="s">
        <v>288</v>
      </c>
    </row>
    <row r="32" spans="1:21" ht="12.75">
      <c r="A32">
        <v>1</v>
      </c>
      <c r="B32">
        <v>13</v>
      </c>
      <c r="C32" t="s">
        <v>247</v>
      </c>
      <c r="D32">
        <v>0</v>
      </c>
      <c r="E32">
        <v>1300780</v>
      </c>
      <c r="F32" t="s">
        <v>30</v>
      </c>
      <c r="G32">
        <v>1319</v>
      </c>
      <c r="H32">
        <v>10</v>
      </c>
      <c r="J32">
        <v>24</v>
      </c>
      <c r="K32">
        <v>0</v>
      </c>
      <c r="L32">
        <f t="shared" si="0"/>
        <v>1353</v>
      </c>
      <c r="M32">
        <v>10773</v>
      </c>
      <c r="N32">
        <f t="shared" si="1"/>
        <v>0.12559175717070453</v>
      </c>
      <c r="O32">
        <v>1346</v>
      </c>
      <c r="P32">
        <v>0</v>
      </c>
      <c r="Q32">
        <v>1346</v>
      </c>
      <c r="R32">
        <v>1673.5</v>
      </c>
      <c r="S32">
        <v>1673.5</v>
      </c>
      <c r="T32">
        <v>48689</v>
      </c>
      <c r="U32" t="s">
        <v>289</v>
      </c>
    </row>
    <row r="33" spans="1:21" ht="12.75">
      <c r="A33">
        <v>1</v>
      </c>
      <c r="B33">
        <v>13</v>
      </c>
      <c r="C33" t="s">
        <v>247</v>
      </c>
      <c r="D33">
        <v>0</v>
      </c>
      <c r="E33">
        <v>1300810</v>
      </c>
      <c r="F33" t="s">
        <v>31</v>
      </c>
      <c r="G33">
        <v>617</v>
      </c>
      <c r="H33">
        <v>0</v>
      </c>
      <c r="J33">
        <v>6</v>
      </c>
      <c r="K33">
        <v>0</v>
      </c>
      <c r="L33">
        <f t="shared" si="0"/>
        <v>623</v>
      </c>
      <c r="M33">
        <v>1975</v>
      </c>
      <c r="N33">
        <f t="shared" si="1"/>
        <v>0.31544303797468354</v>
      </c>
      <c r="O33">
        <v>625</v>
      </c>
      <c r="P33">
        <v>625</v>
      </c>
      <c r="Q33">
        <v>625</v>
      </c>
      <c r="R33">
        <v>1026.2218750000002</v>
      </c>
      <c r="S33">
        <v>1110.1487500000003</v>
      </c>
      <c r="T33">
        <v>10550</v>
      </c>
      <c r="U33" t="s">
        <v>288</v>
      </c>
    </row>
    <row r="34" spans="1:21" ht="12.75">
      <c r="A34">
        <v>1</v>
      </c>
      <c r="B34">
        <v>13</v>
      </c>
      <c r="C34" t="s">
        <v>247</v>
      </c>
      <c r="D34">
        <v>0</v>
      </c>
      <c r="E34">
        <v>1300840</v>
      </c>
      <c r="F34" t="s">
        <v>32</v>
      </c>
      <c r="G34">
        <v>2845</v>
      </c>
      <c r="H34">
        <v>23</v>
      </c>
      <c r="J34">
        <v>50</v>
      </c>
      <c r="K34">
        <v>0</v>
      </c>
      <c r="L34">
        <f t="shared" si="0"/>
        <v>2918</v>
      </c>
      <c r="M34">
        <v>17098</v>
      </c>
      <c r="N34">
        <f t="shared" si="1"/>
        <v>0.1706632354661364</v>
      </c>
      <c r="O34">
        <v>2923</v>
      </c>
      <c r="P34">
        <v>2923</v>
      </c>
      <c r="Q34">
        <v>2923</v>
      </c>
      <c r="R34">
        <v>4369.5</v>
      </c>
      <c r="S34">
        <v>4534.75</v>
      </c>
      <c r="T34">
        <v>86211</v>
      </c>
      <c r="U34" t="s">
        <v>289</v>
      </c>
    </row>
    <row r="35" spans="1:21" ht="12.75">
      <c r="A35">
        <v>1</v>
      </c>
      <c r="B35">
        <v>13</v>
      </c>
      <c r="C35" t="s">
        <v>247</v>
      </c>
      <c r="D35">
        <v>0</v>
      </c>
      <c r="E35">
        <v>1300870</v>
      </c>
      <c r="F35" t="s">
        <v>33</v>
      </c>
      <c r="G35">
        <v>1086</v>
      </c>
      <c r="H35">
        <v>0</v>
      </c>
      <c r="J35">
        <v>19</v>
      </c>
      <c r="K35">
        <v>0</v>
      </c>
      <c r="L35">
        <f t="shared" si="0"/>
        <v>1105</v>
      </c>
      <c r="M35">
        <v>3737</v>
      </c>
      <c r="N35">
        <f t="shared" si="1"/>
        <v>0.2956917313352957</v>
      </c>
      <c r="O35">
        <v>1110</v>
      </c>
      <c r="P35">
        <v>1110</v>
      </c>
      <c r="Q35">
        <v>1110</v>
      </c>
      <c r="R35">
        <v>1718.643525</v>
      </c>
      <c r="S35">
        <v>1799.51165</v>
      </c>
      <c r="T35">
        <v>25743</v>
      </c>
      <c r="U35" t="s">
        <v>289</v>
      </c>
    </row>
    <row r="36" spans="1:21" ht="12.75">
      <c r="A36">
        <v>1</v>
      </c>
      <c r="B36">
        <v>13</v>
      </c>
      <c r="C36" t="s">
        <v>247</v>
      </c>
      <c r="D36">
        <v>0</v>
      </c>
      <c r="E36">
        <v>1300900</v>
      </c>
      <c r="F36" t="s">
        <v>34</v>
      </c>
      <c r="G36">
        <v>788</v>
      </c>
      <c r="H36">
        <v>0</v>
      </c>
      <c r="J36">
        <v>49</v>
      </c>
      <c r="K36">
        <v>0</v>
      </c>
      <c r="L36">
        <f t="shared" si="0"/>
        <v>837</v>
      </c>
      <c r="M36">
        <v>3738</v>
      </c>
      <c r="N36">
        <f t="shared" si="1"/>
        <v>0.22391653290529695</v>
      </c>
      <c r="O36">
        <v>815</v>
      </c>
      <c r="P36">
        <v>815</v>
      </c>
      <c r="Q36">
        <v>815</v>
      </c>
      <c r="R36">
        <v>989.4647</v>
      </c>
      <c r="S36">
        <v>931.3098</v>
      </c>
      <c r="T36">
        <v>19891</v>
      </c>
      <c r="U36" t="s">
        <v>288</v>
      </c>
    </row>
    <row r="37" spans="1:21" ht="12.75">
      <c r="A37">
        <v>1</v>
      </c>
      <c r="B37">
        <v>13</v>
      </c>
      <c r="C37" t="s">
        <v>247</v>
      </c>
      <c r="D37">
        <v>0</v>
      </c>
      <c r="E37">
        <v>1300930</v>
      </c>
      <c r="F37" t="s">
        <v>35</v>
      </c>
      <c r="G37">
        <v>1521</v>
      </c>
      <c r="H37">
        <v>0</v>
      </c>
      <c r="J37">
        <v>56</v>
      </c>
      <c r="K37">
        <v>0</v>
      </c>
      <c r="L37">
        <f t="shared" si="0"/>
        <v>1577</v>
      </c>
      <c r="M37">
        <v>11688</v>
      </c>
      <c r="N37">
        <f t="shared" si="1"/>
        <v>0.13492470910335386</v>
      </c>
      <c r="O37">
        <v>1569</v>
      </c>
      <c r="P37">
        <v>0</v>
      </c>
      <c r="Q37">
        <v>1569</v>
      </c>
      <c r="R37">
        <v>2008</v>
      </c>
      <c r="S37">
        <v>2008</v>
      </c>
      <c r="T37">
        <v>62241</v>
      </c>
      <c r="U37" t="s">
        <v>289</v>
      </c>
    </row>
    <row r="38" spans="1:21" ht="12.75">
      <c r="A38">
        <v>1</v>
      </c>
      <c r="B38">
        <v>13</v>
      </c>
      <c r="C38" t="s">
        <v>247</v>
      </c>
      <c r="D38">
        <v>0</v>
      </c>
      <c r="E38">
        <v>1300990</v>
      </c>
      <c r="F38" t="s">
        <v>36</v>
      </c>
      <c r="G38">
        <v>461</v>
      </c>
      <c r="H38">
        <v>0</v>
      </c>
      <c r="J38">
        <v>3</v>
      </c>
      <c r="K38">
        <v>0</v>
      </c>
      <c r="L38">
        <f t="shared" si="0"/>
        <v>464</v>
      </c>
      <c r="M38">
        <v>1858</v>
      </c>
      <c r="N38">
        <f t="shared" si="1"/>
        <v>0.24973089343379978</v>
      </c>
      <c r="O38">
        <v>475</v>
      </c>
      <c r="P38">
        <v>475</v>
      </c>
      <c r="Q38">
        <v>475</v>
      </c>
      <c r="R38">
        <v>662.2898499999999</v>
      </c>
      <c r="S38">
        <v>664.0560999999999</v>
      </c>
      <c r="T38">
        <v>10609</v>
      </c>
      <c r="U38" t="s">
        <v>288</v>
      </c>
    </row>
    <row r="39" spans="1:21" ht="12.75">
      <c r="A39">
        <v>1</v>
      </c>
      <c r="B39">
        <v>13</v>
      </c>
      <c r="C39" t="s">
        <v>247</v>
      </c>
      <c r="D39">
        <v>0</v>
      </c>
      <c r="E39">
        <v>1301020</v>
      </c>
      <c r="F39" t="s">
        <v>37</v>
      </c>
      <c r="G39">
        <v>9026</v>
      </c>
      <c r="H39">
        <v>183</v>
      </c>
      <c r="J39">
        <v>189</v>
      </c>
      <c r="K39">
        <v>0</v>
      </c>
      <c r="L39">
        <f t="shared" si="0"/>
        <v>9398</v>
      </c>
      <c r="M39">
        <v>44044</v>
      </c>
      <c r="N39">
        <f t="shared" si="1"/>
        <v>0.21337753155934974</v>
      </c>
      <c r="O39">
        <v>9365</v>
      </c>
      <c r="P39">
        <v>9365</v>
      </c>
      <c r="Q39">
        <v>9365</v>
      </c>
      <c r="R39">
        <v>18010.5</v>
      </c>
      <c r="S39">
        <v>20732.5</v>
      </c>
      <c r="T39">
        <v>248469</v>
      </c>
      <c r="U39" t="s">
        <v>289</v>
      </c>
    </row>
    <row r="40" spans="1:21" ht="12.75">
      <c r="A40">
        <v>1</v>
      </c>
      <c r="B40">
        <v>13</v>
      </c>
      <c r="C40" t="s">
        <v>247</v>
      </c>
      <c r="D40">
        <v>0</v>
      </c>
      <c r="E40">
        <v>1301050</v>
      </c>
      <c r="F40" t="s">
        <v>38</v>
      </c>
      <c r="G40">
        <v>162</v>
      </c>
      <c r="H40">
        <v>0</v>
      </c>
      <c r="J40">
        <v>2</v>
      </c>
      <c r="K40">
        <v>0</v>
      </c>
      <c r="L40">
        <f t="shared" si="0"/>
        <v>164</v>
      </c>
      <c r="M40">
        <v>544</v>
      </c>
      <c r="N40">
        <f t="shared" si="1"/>
        <v>0.3014705882352941</v>
      </c>
      <c r="O40">
        <v>163</v>
      </c>
      <c r="P40">
        <v>163</v>
      </c>
      <c r="Q40">
        <v>163</v>
      </c>
      <c r="R40">
        <v>253.7248</v>
      </c>
      <c r="S40">
        <v>266.2048</v>
      </c>
      <c r="T40">
        <v>1795</v>
      </c>
      <c r="U40" t="s">
        <v>288</v>
      </c>
    </row>
    <row r="41" spans="1:21" ht="12.75">
      <c r="A41">
        <v>1</v>
      </c>
      <c r="B41">
        <v>13</v>
      </c>
      <c r="C41" t="s">
        <v>247</v>
      </c>
      <c r="D41">
        <v>0</v>
      </c>
      <c r="E41">
        <v>1301080</v>
      </c>
      <c r="F41" t="s">
        <v>39</v>
      </c>
      <c r="G41">
        <v>884</v>
      </c>
      <c r="H41">
        <v>0</v>
      </c>
      <c r="J41">
        <v>22</v>
      </c>
      <c r="K41">
        <v>0</v>
      </c>
      <c r="L41">
        <f t="shared" si="0"/>
        <v>906</v>
      </c>
      <c r="M41">
        <v>4194</v>
      </c>
      <c r="N41">
        <f t="shared" si="1"/>
        <v>0.21602288984263232</v>
      </c>
      <c r="O41">
        <v>900</v>
      </c>
      <c r="P41">
        <v>900</v>
      </c>
      <c r="Q41">
        <v>900</v>
      </c>
      <c r="R41">
        <v>1084.9311</v>
      </c>
      <c r="S41">
        <v>1023.2874</v>
      </c>
      <c r="T41">
        <v>24700</v>
      </c>
      <c r="U41" t="s">
        <v>289</v>
      </c>
    </row>
    <row r="42" spans="1:21" ht="12.75">
      <c r="A42">
        <v>1</v>
      </c>
      <c r="B42">
        <v>13</v>
      </c>
      <c r="C42" t="s">
        <v>247</v>
      </c>
      <c r="D42">
        <v>0</v>
      </c>
      <c r="E42">
        <v>1301110</v>
      </c>
      <c r="F42" t="s">
        <v>40</v>
      </c>
      <c r="G42">
        <v>2680</v>
      </c>
      <c r="H42">
        <v>40</v>
      </c>
      <c r="J42">
        <v>140</v>
      </c>
      <c r="K42">
        <v>0</v>
      </c>
      <c r="L42">
        <f t="shared" si="0"/>
        <v>2860</v>
      </c>
      <c r="M42">
        <v>41360</v>
      </c>
      <c r="N42">
        <f t="shared" si="1"/>
        <v>0.06914893617021277</v>
      </c>
      <c r="O42">
        <v>2863</v>
      </c>
      <c r="P42">
        <v>0</v>
      </c>
      <c r="Q42">
        <v>2863</v>
      </c>
      <c r="R42">
        <v>4249.5</v>
      </c>
      <c r="S42">
        <v>4399.75</v>
      </c>
      <c r="T42">
        <v>204363</v>
      </c>
      <c r="U42" t="s">
        <v>289</v>
      </c>
    </row>
    <row r="43" spans="1:21" ht="12.75">
      <c r="A43">
        <v>1</v>
      </c>
      <c r="B43">
        <v>13</v>
      </c>
      <c r="C43" t="s">
        <v>247</v>
      </c>
      <c r="D43">
        <v>0</v>
      </c>
      <c r="E43">
        <v>1301140</v>
      </c>
      <c r="F43" t="s">
        <v>41</v>
      </c>
      <c r="G43">
        <v>71</v>
      </c>
      <c r="H43">
        <v>0</v>
      </c>
      <c r="J43">
        <v>2</v>
      </c>
      <c r="K43">
        <v>0</v>
      </c>
      <c r="L43">
        <f t="shared" si="0"/>
        <v>73</v>
      </c>
      <c r="M43">
        <v>471</v>
      </c>
      <c r="N43">
        <f t="shared" si="1"/>
        <v>0.15498938428874734</v>
      </c>
      <c r="O43">
        <v>73</v>
      </c>
      <c r="P43">
        <v>73</v>
      </c>
      <c r="Q43">
        <v>73</v>
      </c>
      <c r="R43">
        <v>73</v>
      </c>
      <c r="S43">
        <v>73</v>
      </c>
      <c r="T43">
        <v>2526</v>
      </c>
      <c r="U43" t="s">
        <v>288</v>
      </c>
    </row>
    <row r="44" spans="1:21" ht="12.75">
      <c r="A44">
        <v>1</v>
      </c>
      <c r="B44">
        <v>13</v>
      </c>
      <c r="C44" t="s">
        <v>247</v>
      </c>
      <c r="D44">
        <v>0</v>
      </c>
      <c r="E44">
        <v>1301170</v>
      </c>
      <c r="F44" t="s">
        <v>42</v>
      </c>
      <c r="G44">
        <v>3926</v>
      </c>
      <c r="H44">
        <v>8</v>
      </c>
      <c r="J44">
        <v>61</v>
      </c>
      <c r="K44">
        <v>0</v>
      </c>
      <c r="L44">
        <f t="shared" si="0"/>
        <v>3995</v>
      </c>
      <c r="M44">
        <v>14458</v>
      </c>
      <c r="N44">
        <f t="shared" si="1"/>
        <v>0.27631760962788765</v>
      </c>
      <c r="O44">
        <v>3998</v>
      </c>
      <c r="P44">
        <v>3998</v>
      </c>
      <c r="Q44">
        <v>3998</v>
      </c>
      <c r="R44">
        <v>6519.5</v>
      </c>
      <c r="S44">
        <v>6953.5</v>
      </c>
      <c r="T44">
        <v>114063</v>
      </c>
      <c r="U44" t="s">
        <v>289</v>
      </c>
    </row>
    <row r="45" spans="1:21" ht="12.75">
      <c r="A45">
        <v>1</v>
      </c>
      <c r="B45">
        <v>13</v>
      </c>
      <c r="C45" t="s">
        <v>247</v>
      </c>
      <c r="D45">
        <v>0</v>
      </c>
      <c r="E45">
        <v>1301200</v>
      </c>
      <c r="F45" t="s">
        <v>43</v>
      </c>
      <c r="G45">
        <v>250</v>
      </c>
      <c r="H45">
        <v>0</v>
      </c>
      <c r="J45">
        <v>0</v>
      </c>
      <c r="K45">
        <v>0</v>
      </c>
      <c r="L45">
        <f t="shared" si="0"/>
        <v>250</v>
      </c>
      <c r="M45">
        <v>535</v>
      </c>
      <c r="N45">
        <f t="shared" si="1"/>
        <v>0.4672897196261682</v>
      </c>
      <c r="O45">
        <v>250</v>
      </c>
      <c r="P45">
        <v>250</v>
      </c>
      <c r="Q45">
        <v>250</v>
      </c>
      <c r="R45">
        <v>574.313875</v>
      </c>
      <c r="S45">
        <v>731.98075</v>
      </c>
      <c r="T45">
        <v>3207</v>
      </c>
      <c r="U45" t="s">
        <v>288</v>
      </c>
    </row>
    <row r="46" spans="1:21" ht="12.75">
      <c r="A46">
        <v>1</v>
      </c>
      <c r="B46">
        <v>13</v>
      </c>
      <c r="C46" t="s">
        <v>247</v>
      </c>
      <c r="D46">
        <v>0</v>
      </c>
      <c r="E46">
        <v>1301230</v>
      </c>
      <c r="F46" t="s">
        <v>44</v>
      </c>
      <c r="G46">
        <v>11023</v>
      </c>
      <c r="H46">
        <v>29</v>
      </c>
      <c r="J46">
        <v>150</v>
      </c>
      <c r="K46">
        <v>0</v>
      </c>
      <c r="L46">
        <f t="shared" si="0"/>
        <v>11202</v>
      </c>
      <c r="M46">
        <v>58190</v>
      </c>
      <c r="N46">
        <f t="shared" si="1"/>
        <v>0.19250730366042276</v>
      </c>
      <c r="O46">
        <v>11191</v>
      </c>
      <c r="P46">
        <v>11191</v>
      </c>
      <c r="Q46">
        <v>11191</v>
      </c>
      <c r="R46">
        <v>22575.5</v>
      </c>
      <c r="S46">
        <v>26895.25</v>
      </c>
      <c r="T46">
        <v>272217</v>
      </c>
      <c r="U46" t="s">
        <v>289</v>
      </c>
    </row>
    <row r="47" spans="1:21" ht="12.75">
      <c r="A47">
        <v>1</v>
      </c>
      <c r="B47">
        <v>13</v>
      </c>
      <c r="C47" t="s">
        <v>247</v>
      </c>
      <c r="D47">
        <v>0</v>
      </c>
      <c r="E47">
        <v>1301260</v>
      </c>
      <c r="F47" t="s">
        <v>45</v>
      </c>
      <c r="G47">
        <v>388</v>
      </c>
      <c r="H47">
        <v>0</v>
      </c>
      <c r="J47">
        <v>1</v>
      </c>
      <c r="K47">
        <v>0</v>
      </c>
      <c r="L47">
        <f t="shared" si="0"/>
        <v>389</v>
      </c>
      <c r="M47">
        <v>1386</v>
      </c>
      <c r="N47">
        <f t="shared" si="1"/>
        <v>0.28066378066378067</v>
      </c>
      <c r="O47">
        <v>388</v>
      </c>
      <c r="P47">
        <v>388</v>
      </c>
      <c r="Q47">
        <v>388</v>
      </c>
      <c r="R47">
        <v>578.21245</v>
      </c>
      <c r="S47">
        <v>596.3637</v>
      </c>
      <c r="T47">
        <v>6992</v>
      </c>
      <c r="U47" t="s">
        <v>288</v>
      </c>
    </row>
    <row r="48" spans="1:21" ht="12.75">
      <c r="A48">
        <v>1</v>
      </c>
      <c r="B48">
        <v>13</v>
      </c>
      <c r="C48" t="s">
        <v>247</v>
      </c>
      <c r="D48">
        <v>0</v>
      </c>
      <c r="E48">
        <v>1301290</v>
      </c>
      <c r="F48" t="s">
        <v>46</v>
      </c>
      <c r="G48">
        <v>10569</v>
      </c>
      <c r="H48">
        <v>230</v>
      </c>
      <c r="J48">
        <v>229</v>
      </c>
      <c r="K48">
        <v>0</v>
      </c>
      <c r="L48">
        <f t="shared" si="0"/>
        <v>11028</v>
      </c>
      <c r="M48">
        <v>117583</v>
      </c>
      <c r="N48">
        <f t="shared" si="1"/>
        <v>0.09378906814760637</v>
      </c>
      <c r="O48">
        <v>10969</v>
      </c>
      <c r="P48">
        <v>10969</v>
      </c>
      <c r="Q48">
        <v>10969</v>
      </c>
      <c r="R48">
        <v>22020.5</v>
      </c>
      <c r="S48">
        <v>26146</v>
      </c>
      <c r="T48">
        <v>624646</v>
      </c>
      <c r="U48" t="s">
        <v>289</v>
      </c>
    </row>
    <row r="49" spans="1:21" ht="12.75">
      <c r="A49">
        <v>1</v>
      </c>
      <c r="B49">
        <v>13</v>
      </c>
      <c r="C49" t="s">
        <v>247</v>
      </c>
      <c r="D49">
        <v>0</v>
      </c>
      <c r="E49">
        <v>1301350</v>
      </c>
      <c r="F49" t="s">
        <v>47</v>
      </c>
      <c r="G49">
        <v>2204</v>
      </c>
      <c r="H49">
        <v>16</v>
      </c>
      <c r="J49">
        <v>19</v>
      </c>
      <c r="K49">
        <v>0</v>
      </c>
      <c r="L49">
        <f t="shared" si="0"/>
        <v>2239</v>
      </c>
      <c r="M49">
        <v>7901</v>
      </c>
      <c r="N49">
        <f t="shared" si="1"/>
        <v>0.2833818503986837</v>
      </c>
      <c r="O49">
        <v>2262</v>
      </c>
      <c r="P49">
        <v>2262</v>
      </c>
      <c r="Q49">
        <v>2262</v>
      </c>
      <c r="R49">
        <v>3421.584825</v>
      </c>
      <c r="S49">
        <v>3550.14545</v>
      </c>
      <c r="T49">
        <v>40085</v>
      </c>
      <c r="U49" t="s">
        <v>289</v>
      </c>
    </row>
    <row r="50" spans="1:21" ht="12.75">
      <c r="A50">
        <v>1</v>
      </c>
      <c r="B50">
        <v>13</v>
      </c>
      <c r="C50" t="s">
        <v>247</v>
      </c>
      <c r="D50">
        <v>0</v>
      </c>
      <c r="E50">
        <v>1301380</v>
      </c>
      <c r="F50" t="s">
        <v>48</v>
      </c>
      <c r="G50">
        <v>2296</v>
      </c>
      <c r="H50">
        <v>0</v>
      </c>
      <c r="J50">
        <v>61</v>
      </c>
      <c r="K50">
        <v>0</v>
      </c>
      <c r="L50">
        <f t="shared" si="0"/>
        <v>2357</v>
      </c>
      <c r="M50">
        <v>8604</v>
      </c>
      <c r="N50">
        <f t="shared" si="1"/>
        <v>0.27394235239423526</v>
      </c>
      <c r="O50">
        <v>2363</v>
      </c>
      <c r="P50">
        <v>2363</v>
      </c>
      <c r="Q50">
        <v>2363</v>
      </c>
      <c r="R50">
        <v>3475.3643</v>
      </c>
      <c r="S50">
        <v>3565.2317999999996</v>
      </c>
      <c r="T50">
        <v>44814</v>
      </c>
      <c r="U50" t="s">
        <v>289</v>
      </c>
    </row>
    <row r="51" spans="1:21" ht="12.75">
      <c r="A51">
        <v>1</v>
      </c>
      <c r="B51">
        <v>13</v>
      </c>
      <c r="C51" t="s">
        <v>247</v>
      </c>
      <c r="D51">
        <v>0</v>
      </c>
      <c r="E51">
        <v>1301410</v>
      </c>
      <c r="F51" t="s">
        <v>49</v>
      </c>
      <c r="G51">
        <v>1607</v>
      </c>
      <c r="H51">
        <v>0</v>
      </c>
      <c r="J51">
        <v>23</v>
      </c>
      <c r="K51">
        <v>0</v>
      </c>
      <c r="L51">
        <f t="shared" si="0"/>
        <v>1630</v>
      </c>
      <c r="M51">
        <v>22047</v>
      </c>
      <c r="N51">
        <f t="shared" si="1"/>
        <v>0.07393296140064408</v>
      </c>
      <c r="O51">
        <v>1618</v>
      </c>
      <c r="P51">
        <v>0</v>
      </c>
      <c r="Q51">
        <v>1618</v>
      </c>
      <c r="R51">
        <v>2081.5</v>
      </c>
      <c r="S51">
        <v>2081.5</v>
      </c>
      <c r="T51">
        <v>109100</v>
      </c>
      <c r="U51" t="s">
        <v>289</v>
      </c>
    </row>
    <row r="52" spans="1:21" ht="12.75">
      <c r="A52">
        <v>1</v>
      </c>
      <c r="B52">
        <v>13</v>
      </c>
      <c r="C52" t="s">
        <v>247</v>
      </c>
      <c r="D52">
        <v>0</v>
      </c>
      <c r="E52">
        <v>1301440</v>
      </c>
      <c r="F52" t="s">
        <v>50</v>
      </c>
      <c r="G52">
        <v>224</v>
      </c>
      <c r="H52">
        <v>0</v>
      </c>
      <c r="J52">
        <v>8</v>
      </c>
      <c r="K52">
        <v>0</v>
      </c>
      <c r="L52">
        <f t="shared" si="0"/>
        <v>232</v>
      </c>
      <c r="M52">
        <v>1223</v>
      </c>
      <c r="N52">
        <f t="shared" si="1"/>
        <v>0.18969746524938674</v>
      </c>
      <c r="O52">
        <v>229</v>
      </c>
      <c r="P52">
        <v>229</v>
      </c>
      <c r="Q52">
        <v>229</v>
      </c>
      <c r="R52">
        <v>257.84245</v>
      </c>
      <c r="S52">
        <v>248.22830000000002</v>
      </c>
      <c r="T52">
        <v>7829</v>
      </c>
      <c r="U52" t="s">
        <v>288</v>
      </c>
    </row>
    <row r="53" spans="1:21" ht="12.75">
      <c r="A53">
        <v>1</v>
      </c>
      <c r="B53">
        <v>13</v>
      </c>
      <c r="C53" t="s">
        <v>247</v>
      </c>
      <c r="D53">
        <v>0</v>
      </c>
      <c r="E53">
        <v>1301470</v>
      </c>
      <c r="F53" t="s">
        <v>51</v>
      </c>
      <c r="G53">
        <v>906</v>
      </c>
      <c r="H53">
        <v>0</v>
      </c>
      <c r="J53">
        <v>26</v>
      </c>
      <c r="K53">
        <v>0</v>
      </c>
      <c r="L53">
        <f t="shared" si="0"/>
        <v>932</v>
      </c>
      <c r="M53">
        <v>3173</v>
      </c>
      <c r="N53">
        <f t="shared" si="1"/>
        <v>0.2937283328080681</v>
      </c>
      <c r="O53">
        <v>935</v>
      </c>
      <c r="P53">
        <v>935</v>
      </c>
      <c r="Q53">
        <v>935</v>
      </c>
      <c r="R53">
        <v>1440.5722250000003</v>
      </c>
      <c r="S53">
        <v>1505.4978500000002</v>
      </c>
      <c r="T53">
        <v>16432</v>
      </c>
      <c r="U53" t="s">
        <v>288</v>
      </c>
    </row>
    <row r="54" spans="1:21" ht="12.75">
      <c r="A54">
        <v>1</v>
      </c>
      <c r="B54">
        <v>13</v>
      </c>
      <c r="C54" t="s">
        <v>247</v>
      </c>
      <c r="D54">
        <v>0</v>
      </c>
      <c r="E54">
        <v>1301500</v>
      </c>
      <c r="F54" t="s">
        <v>52</v>
      </c>
      <c r="G54">
        <v>2782</v>
      </c>
      <c r="H54">
        <v>21</v>
      </c>
      <c r="J54">
        <v>83</v>
      </c>
      <c r="K54">
        <v>0</v>
      </c>
      <c r="L54">
        <f t="shared" si="0"/>
        <v>2886</v>
      </c>
      <c r="M54">
        <v>24233</v>
      </c>
      <c r="N54">
        <f t="shared" si="1"/>
        <v>0.11909379771386126</v>
      </c>
      <c r="O54">
        <v>2912</v>
      </c>
      <c r="P54">
        <v>0</v>
      </c>
      <c r="Q54">
        <v>2912</v>
      </c>
      <c r="R54">
        <v>4347.5</v>
      </c>
      <c r="S54">
        <v>4510</v>
      </c>
      <c r="T54">
        <v>118936</v>
      </c>
      <c r="U54" t="s">
        <v>289</v>
      </c>
    </row>
    <row r="55" spans="1:21" ht="12.75">
      <c r="A55">
        <v>1</v>
      </c>
      <c r="B55">
        <v>13</v>
      </c>
      <c r="C55" t="s">
        <v>247</v>
      </c>
      <c r="D55">
        <v>0</v>
      </c>
      <c r="E55">
        <v>1301530</v>
      </c>
      <c r="F55" t="s">
        <v>53</v>
      </c>
      <c r="G55">
        <v>511</v>
      </c>
      <c r="H55">
        <v>0</v>
      </c>
      <c r="J55">
        <v>20</v>
      </c>
      <c r="K55">
        <v>0</v>
      </c>
      <c r="L55">
        <f t="shared" si="0"/>
        <v>531</v>
      </c>
      <c r="M55">
        <v>2261</v>
      </c>
      <c r="N55">
        <f t="shared" si="1"/>
        <v>0.23485183547103053</v>
      </c>
      <c r="O55">
        <v>528</v>
      </c>
      <c r="P55">
        <v>528</v>
      </c>
      <c r="Q55">
        <v>528</v>
      </c>
      <c r="R55">
        <v>680.871825</v>
      </c>
      <c r="S55">
        <v>658.0074500000001</v>
      </c>
      <c r="T55">
        <v>12483</v>
      </c>
      <c r="U55" t="s">
        <v>288</v>
      </c>
    </row>
    <row r="56" spans="1:21" ht="12.75">
      <c r="A56">
        <v>1</v>
      </c>
      <c r="B56">
        <v>13</v>
      </c>
      <c r="C56" t="s">
        <v>247</v>
      </c>
      <c r="D56">
        <v>0</v>
      </c>
      <c r="E56">
        <v>1301560</v>
      </c>
      <c r="F56" t="s">
        <v>54</v>
      </c>
      <c r="G56">
        <v>1670</v>
      </c>
      <c r="H56">
        <v>0</v>
      </c>
      <c r="J56">
        <v>19</v>
      </c>
      <c r="K56">
        <v>0</v>
      </c>
      <c r="L56">
        <f t="shared" si="0"/>
        <v>1689</v>
      </c>
      <c r="M56">
        <v>4490</v>
      </c>
      <c r="N56">
        <f t="shared" si="1"/>
        <v>0.3761692650334076</v>
      </c>
      <c r="O56">
        <v>1703</v>
      </c>
      <c r="P56">
        <v>1703</v>
      </c>
      <c r="Q56">
        <v>1703</v>
      </c>
      <c r="R56">
        <v>3249.90125</v>
      </c>
      <c r="S56">
        <v>3793.3444999999997</v>
      </c>
      <c r="T56">
        <v>22125</v>
      </c>
      <c r="U56" t="s">
        <v>289</v>
      </c>
    </row>
    <row r="57" spans="1:21" ht="12.75">
      <c r="A57">
        <v>1</v>
      </c>
      <c r="B57">
        <v>13</v>
      </c>
      <c r="C57" t="s">
        <v>247</v>
      </c>
      <c r="D57">
        <v>0</v>
      </c>
      <c r="E57">
        <v>1301590</v>
      </c>
      <c r="F57" t="s">
        <v>55</v>
      </c>
      <c r="G57">
        <v>388</v>
      </c>
      <c r="H57">
        <v>0</v>
      </c>
      <c r="J57">
        <v>8</v>
      </c>
      <c r="K57">
        <v>0</v>
      </c>
      <c r="L57">
        <f t="shared" si="0"/>
        <v>396</v>
      </c>
      <c r="M57">
        <v>2697</v>
      </c>
      <c r="N57">
        <f t="shared" si="1"/>
        <v>0.1468298109010011</v>
      </c>
      <c r="O57">
        <v>395</v>
      </c>
      <c r="P57">
        <v>0</v>
      </c>
      <c r="Q57">
        <v>395</v>
      </c>
      <c r="R57">
        <v>395</v>
      </c>
      <c r="S57">
        <v>395</v>
      </c>
      <c r="T57">
        <v>16098</v>
      </c>
      <c r="U57" t="s">
        <v>288</v>
      </c>
    </row>
    <row r="58" spans="1:21" ht="12.75">
      <c r="A58">
        <v>1</v>
      </c>
      <c r="B58">
        <v>13</v>
      </c>
      <c r="C58" t="s">
        <v>247</v>
      </c>
      <c r="D58">
        <v>0</v>
      </c>
      <c r="E58">
        <v>1301620</v>
      </c>
      <c r="F58" t="s">
        <v>56</v>
      </c>
      <c r="G58">
        <v>1536</v>
      </c>
      <c r="H58">
        <v>10</v>
      </c>
      <c r="J58">
        <v>51</v>
      </c>
      <c r="K58">
        <v>0</v>
      </c>
      <c r="L58">
        <f t="shared" si="0"/>
        <v>1597</v>
      </c>
      <c r="M58">
        <v>6080</v>
      </c>
      <c r="N58">
        <f t="shared" si="1"/>
        <v>0.26266447368421053</v>
      </c>
      <c r="O58">
        <v>1597</v>
      </c>
      <c r="P58">
        <v>1597</v>
      </c>
      <c r="Q58">
        <v>1597</v>
      </c>
      <c r="R58">
        <v>2273.8360000000002</v>
      </c>
      <c r="S58">
        <v>2300.9360000000006</v>
      </c>
      <c r="T58">
        <v>31357</v>
      </c>
      <c r="U58" t="s">
        <v>289</v>
      </c>
    </row>
    <row r="59" spans="1:21" ht="12.75">
      <c r="A59">
        <v>1</v>
      </c>
      <c r="B59">
        <v>13</v>
      </c>
      <c r="C59" t="s">
        <v>247</v>
      </c>
      <c r="D59">
        <v>0</v>
      </c>
      <c r="E59">
        <v>1301650</v>
      </c>
      <c r="F59" t="s">
        <v>57</v>
      </c>
      <c r="G59">
        <v>481</v>
      </c>
      <c r="H59">
        <v>0</v>
      </c>
      <c r="J59">
        <v>4</v>
      </c>
      <c r="K59">
        <v>0</v>
      </c>
      <c r="L59">
        <f t="shared" si="0"/>
        <v>485</v>
      </c>
      <c r="M59">
        <v>3892</v>
      </c>
      <c r="N59">
        <f t="shared" si="1"/>
        <v>0.12461459403905448</v>
      </c>
      <c r="O59">
        <v>484</v>
      </c>
      <c r="P59">
        <v>0</v>
      </c>
      <c r="Q59">
        <v>484</v>
      </c>
      <c r="R59">
        <v>484</v>
      </c>
      <c r="S59">
        <v>484</v>
      </c>
      <c r="T59">
        <v>21484</v>
      </c>
      <c r="U59" t="s">
        <v>289</v>
      </c>
    </row>
    <row r="60" spans="1:21" ht="12.75">
      <c r="A60">
        <v>1</v>
      </c>
      <c r="B60">
        <v>13</v>
      </c>
      <c r="C60" t="s">
        <v>247</v>
      </c>
      <c r="D60">
        <v>0</v>
      </c>
      <c r="E60">
        <v>1301740</v>
      </c>
      <c r="F60" t="s">
        <v>249</v>
      </c>
      <c r="G60">
        <v>21590</v>
      </c>
      <c r="H60">
        <v>167</v>
      </c>
      <c r="J60">
        <v>358</v>
      </c>
      <c r="K60">
        <v>0</v>
      </c>
      <c r="L60">
        <f t="shared" si="0"/>
        <v>22115</v>
      </c>
      <c r="M60">
        <v>115924</v>
      </c>
      <c r="N60">
        <f t="shared" si="1"/>
        <v>0.19077153997446603</v>
      </c>
      <c r="O60">
        <v>22082</v>
      </c>
      <c r="P60">
        <v>22082</v>
      </c>
      <c r="Q60">
        <v>22082</v>
      </c>
      <c r="R60">
        <v>49803</v>
      </c>
      <c r="S60">
        <v>63652.375</v>
      </c>
      <c r="T60">
        <v>683818</v>
      </c>
      <c r="U60" t="s">
        <v>289</v>
      </c>
    </row>
    <row r="61" spans="1:21" ht="12.75">
      <c r="A61">
        <v>1</v>
      </c>
      <c r="B61">
        <v>13</v>
      </c>
      <c r="C61" t="s">
        <v>247</v>
      </c>
      <c r="D61">
        <v>0</v>
      </c>
      <c r="E61">
        <v>1301680</v>
      </c>
      <c r="F61" t="s">
        <v>58</v>
      </c>
      <c r="G61">
        <v>595</v>
      </c>
      <c r="H61">
        <v>0</v>
      </c>
      <c r="J61">
        <v>10</v>
      </c>
      <c r="K61">
        <v>0</v>
      </c>
      <c r="L61">
        <f t="shared" si="0"/>
        <v>605</v>
      </c>
      <c r="M61">
        <v>2734</v>
      </c>
      <c r="N61">
        <f t="shared" si="1"/>
        <v>0.2212874908558888</v>
      </c>
      <c r="O61">
        <v>604</v>
      </c>
      <c r="P61">
        <v>604</v>
      </c>
      <c r="Q61">
        <v>604</v>
      </c>
      <c r="R61">
        <v>737.5321000000001</v>
      </c>
      <c r="S61">
        <v>693.0214000000001</v>
      </c>
      <c r="T61">
        <v>20131</v>
      </c>
      <c r="U61" t="s">
        <v>289</v>
      </c>
    </row>
    <row r="62" spans="1:21" ht="12.75">
      <c r="A62">
        <v>1</v>
      </c>
      <c r="B62">
        <v>13</v>
      </c>
      <c r="C62" t="s">
        <v>247</v>
      </c>
      <c r="D62">
        <v>0</v>
      </c>
      <c r="E62">
        <v>1301710</v>
      </c>
      <c r="F62" t="s">
        <v>59</v>
      </c>
      <c r="G62">
        <v>1647</v>
      </c>
      <c r="H62">
        <v>0</v>
      </c>
      <c r="J62">
        <v>20</v>
      </c>
      <c r="K62">
        <v>0</v>
      </c>
      <c r="L62">
        <f t="shared" si="0"/>
        <v>1667</v>
      </c>
      <c r="M62">
        <v>5603</v>
      </c>
      <c r="N62">
        <f t="shared" si="1"/>
        <v>0.2975191861502766</v>
      </c>
      <c r="O62">
        <v>1673</v>
      </c>
      <c r="P62">
        <v>1673</v>
      </c>
      <c r="Q62">
        <v>1673</v>
      </c>
      <c r="R62">
        <v>2598.671975</v>
      </c>
      <c r="S62">
        <v>2724.2913500000004</v>
      </c>
      <c r="T62">
        <v>28544</v>
      </c>
      <c r="U62" t="s">
        <v>289</v>
      </c>
    </row>
    <row r="63" spans="1:21" ht="12.75">
      <c r="A63">
        <v>1</v>
      </c>
      <c r="B63">
        <v>13</v>
      </c>
      <c r="C63" t="s">
        <v>247</v>
      </c>
      <c r="D63">
        <v>0</v>
      </c>
      <c r="E63">
        <v>1301770</v>
      </c>
      <c r="F63" t="s">
        <v>60</v>
      </c>
      <c r="G63">
        <v>894</v>
      </c>
      <c r="H63">
        <v>0</v>
      </c>
      <c r="J63">
        <v>3</v>
      </c>
      <c r="K63">
        <v>0</v>
      </c>
      <c r="L63">
        <f t="shared" si="0"/>
        <v>897</v>
      </c>
      <c r="M63">
        <v>3633</v>
      </c>
      <c r="N63">
        <f t="shared" si="1"/>
        <v>0.24690338563170933</v>
      </c>
      <c r="O63">
        <v>902</v>
      </c>
      <c r="P63">
        <v>902</v>
      </c>
      <c r="Q63">
        <v>902</v>
      </c>
      <c r="R63">
        <v>1228.041725</v>
      </c>
      <c r="S63">
        <v>1218.10485</v>
      </c>
      <c r="T63">
        <v>20042</v>
      </c>
      <c r="U63" t="s">
        <v>289</v>
      </c>
    </row>
    <row r="64" spans="1:21" ht="12.75">
      <c r="A64">
        <v>1</v>
      </c>
      <c r="B64">
        <v>13</v>
      </c>
      <c r="C64" t="s">
        <v>247</v>
      </c>
      <c r="D64">
        <v>0</v>
      </c>
      <c r="E64">
        <v>1301800</v>
      </c>
      <c r="F64" t="s">
        <v>61</v>
      </c>
      <c r="G64">
        <v>641</v>
      </c>
      <c r="H64">
        <v>0</v>
      </c>
      <c r="J64">
        <v>8</v>
      </c>
      <c r="K64">
        <v>0</v>
      </c>
      <c r="L64">
        <f t="shared" si="0"/>
        <v>649</v>
      </c>
      <c r="M64">
        <v>1927</v>
      </c>
      <c r="N64">
        <f t="shared" si="1"/>
        <v>0.33679294239750907</v>
      </c>
      <c r="O64">
        <v>649</v>
      </c>
      <c r="P64">
        <v>649</v>
      </c>
      <c r="Q64">
        <v>649</v>
      </c>
      <c r="R64">
        <v>1128.6478749999999</v>
      </c>
      <c r="S64">
        <v>1259.52235</v>
      </c>
      <c r="T64">
        <v>11592</v>
      </c>
      <c r="U64" t="s">
        <v>288</v>
      </c>
    </row>
    <row r="65" spans="1:21" ht="12.75">
      <c r="A65">
        <v>1</v>
      </c>
      <c r="B65">
        <v>13</v>
      </c>
      <c r="C65" t="s">
        <v>247</v>
      </c>
      <c r="D65">
        <v>0</v>
      </c>
      <c r="E65">
        <v>1301830</v>
      </c>
      <c r="F65" t="s">
        <v>250</v>
      </c>
      <c r="G65">
        <v>5693</v>
      </c>
      <c r="H65">
        <v>0</v>
      </c>
      <c r="J65">
        <v>28</v>
      </c>
      <c r="K65">
        <v>0</v>
      </c>
      <c r="L65">
        <f t="shared" si="0"/>
        <v>5721</v>
      </c>
      <c r="M65">
        <v>18366</v>
      </c>
      <c r="N65">
        <f t="shared" si="1"/>
        <v>0.31149950996406406</v>
      </c>
      <c r="O65">
        <v>5724</v>
      </c>
      <c r="P65">
        <v>5724</v>
      </c>
      <c r="Q65">
        <v>5724</v>
      </c>
      <c r="R65">
        <v>9971.5</v>
      </c>
      <c r="S65">
        <v>10837</v>
      </c>
      <c r="T65">
        <v>95693</v>
      </c>
      <c r="U65" t="s">
        <v>289</v>
      </c>
    </row>
    <row r="66" spans="1:21" ht="12.75">
      <c r="A66">
        <v>1</v>
      </c>
      <c r="B66">
        <v>13</v>
      </c>
      <c r="C66" t="s">
        <v>247</v>
      </c>
      <c r="D66">
        <v>0</v>
      </c>
      <c r="E66">
        <v>1301860</v>
      </c>
      <c r="F66" t="s">
        <v>62</v>
      </c>
      <c r="G66">
        <v>3415</v>
      </c>
      <c r="H66">
        <v>194</v>
      </c>
      <c r="J66">
        <v>115</v>
      </c>
      <c r="K66">
        <v>0</v>
      </c>
      <c r="L66">
        <f t="shared" si="0"/>
        <v>3724</v>
      </c>
      <c r="M66">
        <v>25986</v>
      </c>
      <c r="N66">
        <f t="shared" si="1"/>
        <v>0.14330793504194567</v>
      </c>
      <c r="O66">
        <v>3726</v>
      </c>
      <c r="P66">
        <v>0</v>
      </c>
      <c r="Q66">
        <v>3726</v>
      </c>
      <c r="R66">
        <v>5975.5</v>
      </c>
      <c r="S66">
        <v>6341.5</v>
      </c>
      <c r="T66">
        <v>124495</v>
      </c>
      <c r="U66" t="s">
        <v>289</v>
      </c>
    </row>
    <row r="67" spans="1:21" ht="12.75">
      <c r="A67">
        <v>1</v>
      </c>
      <c r="B67">
        <v>13</v>
      </c>
      <c r="C67" t="s">
        <v>247</v>
      </c>
      <c r="D67">
        <v>0</v>
      </c>
      <c r="E67">
        <v>1301870</v>
      </c>
      <c r="F67" t="s">
        <v>63</v>
      </c>
      <c r="G67">
        <v>1373</v>
      </c>
      <c r="H67">
        <v>12</v>
      </c>
      <c r="J67">
        <v>18</v>
      </c>
      <c r="K67">
        <v>0</v>
      </c>
      <c r="L67">
        <f t="shared" si="0"/>
        <v>1403</v>
      </c>
      <c r="M67">
        <v>3027</v>
      </c>
      <c r="N67">
        <f t="shared" si="1"/>
        <v>0.4634952097786587</v>
      </c>
      <c r="O67">
        <v>1407</v>
      </c>
      <c r="P67">
        <v>1407</v>
      </c>
      <c r="Q67">
        <v>1407</v>
      </c>
      <c r="R67">
        <v>3219.491775</v>
      </c>
      <c r="S67">
        <v>4096.59015</v>
      </c>
      <c r="T67">
        <v>17050</v>
      </c>
      <c r="U67" t="s">
        <v>288</v>
      </c>
    </row>
    <row r="68" spans="1:21" ht="12.75">
      <c r="A68">
        <v>1</v>
      </c>
      <c r="B68">
        <v>13</v>
      </c>
      <c r="C68" t="s">
        <v>247</v>
      </c>
      <c r="D68">
        <v>0</v>
      </c>
      <c r="E68">
        <v>1301920</v>
      </c>
      <c r="F68" t="s">
        <v>64</v>
      </c>
      <c r="G68">
        <v>878</v>
      </c>
      <c r="H68">
        <v>0</v>
      </c>
      <c r="J68">
        <v>14</v>
      </c>
      <c r="K68">
        <v>0</v>
      </c>
      <c r="L68">
        <f t="shared" si="0"/>
        <v>892</v>
      </c>
      <c r="M68">
        <v>2332</v>
      </c>
      <c r="N68">
        <f t="shared" si="1"/>
        <v>0.38250428816466553</v>
      </c>
      <c r="O68">
        <v>888</v>
      </c>
      <c r="P68">
        <v>888</v>
      </c>
      <c r="Q68">
        <v>888</v>
      </c>
      <c r="R68">
        <v>1699.3035</v>
      </c>
      <c r="S68">
        <v>1985.9325999999996</v>
      </c>
      <c r="T68">
        <v>11836</v>
      </c>
      <c r="U68" t="s">
        <v>288</v>
      </c>
    </row>
    <row r="69" spans="1:21" ht="12.75">
      <c r="A69">
        <v>1</v>
      </c>
      <c r="B69">
        <v>13</v>
      </c>
      <c r="C69" t="s">
        <v>247</v>
      </c>
      <c r="D69">
        <v>0</v>
      </c>
      <c r="E69">
        <v>1301950</v>
      </c>
      <c r="F69" t="s">
        <v>65</v>
      </c>
      <c r="G69">
        <v>251</v>
      </c>
      <c r="H69">
        <v>0</v>
      </c>
      <c r="J69">
        <v>5</v>
      </c>
      <c r="K69">
        <v>0</v>
      </c>
      <c r="L69">
        <f t="shared" si="0"/>
        <v>256</v>
      </c>
      <c r="M69">
        <v>738</v>
      </c>
      <c r="N69">
        <f t="shared" si="1"/>
        <v>0.34688346883468835</v>
      </c>
      <c r="O69">
        <v>253</v>
      </c>
      <c r="P69">
        <v>253</v>
      </c>
      <c r="Q69">
        <v>253</v>
      </c>
      <c r="R69">
        <v>446.70025</v>
      </c>
      <c r="S69">
        <v>502.3809</v>
      </c>
      <c r="T69">
        <v>4093</v>
      </c>
      <c r="U69" t="s">
        <v>288</v>
      </c>
    </row>
    <row r="70" spans="1:21" ht="12.75">
      <c r="A70">
        <v>1</v>
      </c>
      <c r="B70">
        <v>13</v>
      </c>
      <c r="C70" t="s">
        <v>247</v>
      </c>
      <c r="D70">
        <v>0</v>
      </c>
      <c r="E70">
        <v>1301980</v>
      </c>
      <c r="F70" t="s">
        <v>66</v>
      </c>
      <c r="G70">
        <v>1157</v>
      </c>
      <c r="H70">
        <v>6</v>
      </c>
      <c r="J70">
        <v>29</v>
      </c>
      <c r="K70">
        <v>0</v>
      </c>
      <c r="L70">
        <f t="shared" si="0"/>
        <v>1192</v>
      </c>
      <c r="M70">
        <v>10280</v>
      </c>
      <c r="N70">
        <f t="shared" si="1"/>
        <v>0.11595330739299611</v>
      </c>
      <c r="O70">
        <v>1197</v>
      </c>
      <c r="P70">
        <v>0</v>
      </c>
      <c r="Q70">
        <v>1197</v>
      </c>
      <c r="R70">
        <v>1450</v>
      </c>
      <c r="S70">
        <v>1450</v>
      </c>
      <c r="T70">
        <v>50728</v>
      </c>
      <c r="U70" t="s">
        <v>289</v>
      </c>
    </row>
    <row r="71" spans="1:21" ht="12.75">
      <c r="A71">
        <v>1</v>
      </c>
      <c r="B71">
        <v>13</v>
      </c>
      <c r="C71" t="s">
        <v>247</v>
      </c>
      <c r="D71">
        <v>0</v>
      </c>
      <c r="E71">
        <v>1302010</v>
      </c>
      <c r="F71" t="s">
        <v>67</v>
      </c>
      <c r="G71">
        <v>818</v>
      </c>
      <c r="H71">
        <v>0</v>
      </c>
      <c r="J71">
        <v>8</v>
      </c>
      <c r="K71">
        <v>0</v>
      </c>
      <c r="L71">
        <f t="shared" si="0"/>
        <v>826</v>
      </c>
      <c r="M71">
        <v>3580</v>
      </c>
      <c r="N71">
        <f t="shared" si="1"/>
        <v>0.23072625698324023</v>
      </c>
      <c r="O71">
        <v>826</v>
      </c>
      <c r="P71">
        <v>826</v>
      </c>
      <c r="Q71">
        <v>826</v>
      </c>
      <c r="R71">
        <v>1053.0235000000002</v>
      </c>
      <c r="S71">
        <v>1011.8110000000001</v>
      </c>
      <c r="T71">
        <v>20525</v>
      </c>
      <c r="U71" t="s">
        <v>289</v>
      </c>
    </row>
    <row r="72" spans="1:21" ht="12.75">
      <c r="A72">
        <v>1</v>
      </c>
      <c r="B72">
        <v>13</v>
      </c>
      <c r="C72" t="s">
        <v>247</v>
      </c>
      <c r="D72">
        <v>0</v>
      </c>
      <c r="E72">
        <v>1302040</v>
      </c>
      <c r="F72" t="s">
        <v>68</v>
      </c>
      <c r="G72">
        <v>1465</v>
      </c>
      <c r="H72">
        <v>8</v>
      </c>
      <c r="J72">
        <v>7</v>
      </c>
      <c r="K72">
        <v>0</v>
      </c>
      <c r="L72">
        <f t="shared" si="0"/>
        <v>1480</v>
      </c>
      <c r="M72">
        <v>3906</v>
      </c>
      <c r="N72">
        <f t="shared" si="1"/>
        <v>0.3789042498719918</v>
      </c>
      <c r="O72">
        <v>1482</v>
      </c>
      <c r="P72">
        <v>1482</v>
      </c>
      <c r="Q72">
        <v>1482</v>
      </c>
      <c r="R72">
        <v>2828.83425</v>
      </c>
      <c r="S72">
        <v>3302.2233</v>
      </c>
      <c r="T72">
        <v>22469</v>
      </c>
      <c r="U72" t="s">
        <v>289</v>
      </c>
    </row>
    <row r="73" spans="1:21" ht="12.75">
      <c r="A73">
        <v>1</v>
      </c>
      <c r="B73">
        <v>13</v>
      </c>
      <c r="C73" t="s">
        <v>247</v>
      </c>
      <c r="D73">
        <v>0</v>
      </c>
      <c r="E73">
        <v>1302070</v>
      </c>
      <c r="F73" t="s">
        <v>69</v>
      </c>
      <c r="G73">
        <v>664</v>
      </c>
      <c r="H73">
        <v>0</v>
      </c>
      <c r="J73">
        <v>12</v>
      </c>
      <c r="K73">
        <v>0</v>
      </c>
      <c r="L73">
        <f t="shared" si="0"/>
        <v>676</v>
      </c>
      <c r="M73">
        <v>2122</v>
      </c>
      <c r="N73">
        <f t="shared" si="1"/>
        <v>0.31856738925541944</v>
      </c>
      <c r="O73">
        <v>678</v>
      </c>
      <c r="P73">
        <v>678</v>
      </c>
      <c r="Q73">
        <v>678</v>
      </c>
      <c r="R73">
        <v>1123.6672500000002</v>
      </c>
      <c r="S73">
        <v>1221.9421000000002</v>
      </c>
      <c r="T73">
        <v>11498</v>
      </c>
      <c r="U73" t="s">
        <v>288</v>
      </c>
    </row>
    <row r="74" spans="1:21" ht="12.75">
      <c r="A74">
        <v>1</v>
      </c>
      <c r="B74">
        <v>13</v>
      </c>
      <c r="C74" t="s">
        <v>247</v>
      </c>
      <c r="D74">
        <v>0</v>
      </c>
      <c r="E74">
        <v>1302100</v>
      </c>
      <c r="F74" t="s">
        <v>70</v>
      </c>
      <c r="G74">
        <v>715</v>
      </c>
      <c r="H74">
        <v>0</v>
      </c>
      <c r="J74">
        <v>21</v>
      </c>
      <c r="K74">
        <v>0</v>
      </c>
      <c r="L74">
        <f aca="true" t="shared" si="2" ref="L74:L137">SUM(G74:K74)</f>
        <v>736</v>
      </c>
      <c r="M74">
        <v>3429</v>
      </c>
      <c r="N74">
        <f aca="true" t="shared" si="3" ref="N74:N137">L74/M74</f>
        <v>0.21463983668708078</v>
      </c>
      <c r="O74">
        <v>728</v>
      </c>
      <c r="P74">
        <v>728</v>
      </c>
      <c r="Q74">
        <v>728</v>
      </c>
      <c r="R74">
        <v>873.3213500000002</v>
      </c>
      <c r="S74">
        <v>824.8809000000001</v>
      </c>
      <c r="T74">
        <v>22580</v>
      </c>
      <c r="U74" t="s">
        <v>289</v>
      </c>
    </row>
    <row r="75" spans="1:21" ht="12.75">
      <c r="A75">
        <v>1</v>
      </c>
      <c r="B75">
        <v>13</v>
      </c>
      <c r="C75" t="s">
        <v>247</v>
      </c>
      <c r="D75">
        <v>0</v>
      </c>
      <c r="E75">
        <v>1302130</v>
      </c>
      <c r="F75" t="s">
        <v>71</v>
      </c>
      <c r="G75">
        <v>937</v>
      </c>
      <c r="H75">
        <v>7</v>
      </c>
      <c r="J75">
        <v>32</v>
      </c>
      <c r="K75">
        <v>0</v>
      </c>
      <c r="L75">
        <f t="shared" si="2"/>
        <v>976</v>
      </c>
      <c r="M75">
        <v>19942</v>
      </c>
      <c r="N75">
        <f t="shared" si="3"/>
        <v>0.04894193160164477</v>
      </c>
      <c r="O75">
        <v>981</v>
      </c>
      <c r="P75">
        <v>0</v>
      </c>
      <c r="Q75">
        <v>0</v>
      </c>
      <c r="R75">
        <v>0</v>
      </c>
      <c r="S75">
        <v>0</v>
      </c>
      <c r="T75">
        <v>106144</v>
      </c>
      <c r="U75" t="s">
        <v>289</v>
      </c>
    </row>
    <row r="76" spans="1:21" ht="12.75">
      <c r="A76">
        <v>1</v>
      </c>
      <c r="B76">
        <v>13</v>
      </c>
      <c r="C76" t="s">
        <v>247</v>
      </c>
      <c r="D76">
        <v>0</v>
      </c>
      <c r="E76">
        <v>1302190</v>
      </c>
      <c r="F76" t="s">
        <v>72</v>
      </c>
      <c r="G76">
        <v>1760</v>
      </c>
      <c r="H76">
        <v>20</v>
      </c>
      <c r="J76">
        <v>81</v>
      </c>
      <c r="K76">
        <v>0</v>
      </c>
      <c r="L76">
        <f t="shared" si="2"/>
        <v>1861</v>
      </c>
      <c r="M76">
        <v>10359</v>
      </c>
      <c r="N76">
        <f t="shared" si="3"/>
        <v>0.17965054541944203</v>
      </c>
      <c r="O76">
        <v>1841</v>
      </c>
      <c r="P76">
        <v>1841</v>
      </c>
      <c r="Q76">
        <v>1841</v>
      </c>
      <c r="R76">
        <v>2416</v>
      </c>
      <c r="S76">
        <v>2416</v>
      </c>
      <c r="T76">
        <v>58119</v>
      </c>
      <c r="U76" t="s">
        <v>289</v>
      </c>
    </row>
    <row r="77" spans="1:21" ht="12.75">
      <c r="A77">
        <v>1</v>
      </c>
      <c r="B77">
        <v>13</v>
      </c>
      <c r="C77" t="s">
        <v>247</v>
      </c>
      <c r="D77">
        <v>0</v>
      </c>
      <c r="E77">
        <v>1302220</v>
      </c>
      <c r="F77" t="s">
        <v>73</v>
      </c>
      <c r="G77">
        <v>1759</v>
      </c>
      <c r="H77">
        <v>14</v>
      </c>
      <c r="J77">
        <v>41</v>
      </c>
      <c r="K77">
        <v>0</v>
      </c>
      <c r="L77">
        <f t="shared" si="2"/>
        <v>1814</v>
      </c>
      <c r="M77">
        <v>33075</v>
      </c>
      <c r="N77">
        <f t="shared" si="3"/>
        <v>0.054845049130763414</v>
      </c>
      <c r="O77">
        <v>1808</v>
      </c>
      <c r="P77">
        <v>0</v>
      </c>
      <c r="Q77">
        <v>1808</v>
      </c>
      <c r="R77">
        <v>2366.5</v>
      </c>
      <c r="S77">
        <v>2366.5</v>
      </c>
      <c r="T77">
        <v>158914</v>
      </c>
      <c r="U77" t="s">
        <v>289</v>
      </c>
    </row>
    <row r="78" spans="5:21" ht="12.75">
      <c r="E78">
        <v>1302250</v>
      </c>
      <c r="F78" t="s">
        <v>74</v>
      </c>
      <c r="G78">
        <v>800</v>
      </c>
      <c r="H78">
        <v>0</v>
      </c>
      <c r="J78">
        <v>16</v>
      </c>
      <c r="K78">
        <v>0</v>
      </c>
      <c r="L78">
        <f t="shared" si="2"/>
        <v>816</v>
      </c>
      <c r="M78">
        <v>3744</v>
      </c>
      <c r="N78">
        <f t="shared" si="3"/>
        <v>0.21794871794871795</v>
      </c>
      <c r="O78">
        <v>819</v>
      </c>
      <c r="P78">
        <v>819</v>
      </c>
      <c r="Q78">
        <v>819</v>
      </c>
      <c r="R78">
        <v>995.7636</v>
      </c>
      <c r="S78">
        <v>936.8424</v>
      </c>
      <c r="T78">
        <v>21793</v>
      </c>
      <c r="U78" t="s">
        <v>289</v>
      </c>
    </row>
    <row r="79" spans="5:21" ht="12.75">
      <c r="E79">
        <v>1302280</v>
      </c>
      <c r="F79" t="s">
        <v>75</v>
      </c>
      <c r="G79">
        <v>12912</v>
      </c>
      <c r="H79">
        <v>70</v>
      </c>
      <c r="J79">
        <v>252</v>
      </c>
      <c r="K79">
        <v>0</v>
      </c>
      <c r="L79">
        <f t="shared" si="2"/>
        <v>13234</v>
      </c>
      <c r="M79">
        <v>100226</v>
      </c>
      <c r="N79">
        <f t="shared" si="3"/>
        <v>0.13204158601560473</v>
      </c>
      <c r="O79">
        <v>13218</v>
      </c>
      <c r="P79">
        <v>13218</v>
      </c>
      <c r="Q79">
        <v>13218</v>
      </c>
      <c r="R79">
        <v>27643</v>
      </c>
      <c r="S79">
        <v>33736.375</v>
      </c>
      <c r="T79">
        <v>520193</v>
      </c>
      <c r="U79" t="s">
        <v>289</v>
      </c>
    </row>
    <row r="80" spans="1:21" ht="12.75">
      <c r="A80">
        <v>1</v>
      </c>
      <c r="B80">
        <v>13</v>
      </c>
      <c r="C80" t="s">
        <v>247</v>
      </c>
      <c r="D80">
        <v>0</v>
      </c>
      <c r="E80">
        <v>1302310</v>
      </c>
      <c r="F80" t="s">
        <v>76</v>
      </c>
      <c r="G80">
        <v>1682</v>
      </c>
      <c r="H80">
        <v>0</v>
      </c>
      <c r="J80">
        <v>19</v>
      </c>
      <c r="K80">
        <v>0</v>
      </c>
      <c r="L80">
        <f t="shared" si="2"/>
        <v>1701</v>
      </c>
      <c r="M80">
        <v>5866</v>
      </c>
      <c r="N80">
        <f t="shared" si="3"/>
        <v>0.28997613365155134</v>
      </c>
      <c r="O80">
        <v>1699</v>
      </c>
      <c r="P80">
        <v>1699</v>
      </c>
      <c r="Q80">
        <v>1699</v>
      </c>
      <c r="R80">
        <v>2589.32845</v>
      </c>
      <c r="S80">
        <v>2694.5797000000002</v>
      </c>
      <c r="T80">
        <v>33513</v>
      </c>
      <c r="U80" t="s">
        <v>289</v>
      </c>
    </row>
    <row r="81" spans="1:21" ht="12.75">
      <c r="A81">
        <v>1</v>
      </c>
      <c r="B81">
        <v>13</v>
      </c>
      <c r="C81" t="s">
        <v>247</v>
      </c>
      <c r="D81">
        <v>0</v>
      </c>
      <c r="E81">
        <v>1302340</v>
      </c>
      <c r="F81" t="s">
        <v>77</v>
      </c>
      <c r="G81">
        <v>938</v>
      </c>
      <c r="H81">
        <v>5</v>
      </c>
      <c r="J81">
        <v>14</v>
      </c>
      <c r="K81">
        <v>0</v>
      </c>
      <c r="L81">
        <f t="shared" si="2"/>
        <v>957</v>
      </c>
      <c r="M81">
        <v>5021</v>
      </c>
      <c r="N81">
        <f t="shared" si="3"/>
        <v>0.19059948217486555</v>
      </c>
      <c r="O81">
        <v>962</v>
      </c>
      <c r="P81">
        <v>962</v>
      </c>
      <c r="Q81">
        <v>962</v>
      </c>
      <c r="R81">
        <v>1097.5</v>
      </c>
      <c r="S81">
        <v>1097.5</v>
      </c>
      <c r="T81">
        <v>28389</v>
      </c>
      <c r="U81" t="s">
        <v>289</v>
      </c>
    </row>
    <row r="82" spans="1:21" ht="12.75">
      <c r="A82">
        <v>1</v>
      </c>
      <c r="B82">
        <v>13</v>
      </c>
      <c r="C82" t="s">
        <v>247</v>
      </c>
      <c r="D82">
        <v>0</v>
      </c>
      <c r="E82">
        <v>1302370</v>
      </c>
      <c r="F82" t="s">
        <v>78</v>
      </c>
      <c r="G82">
        <v>79</v>
      </c>
      <c r="H82">
        <v>0</v>
      </c>
      <c r="J82">
        <v>0</v>
      </c>
      <c r="K82">
        <v>0</v>
      </c>
      <c r="L82">
        <f t="shared" si="2"/>
        <v>79</v>
      </c>
      <c r="M82">
        <v>469</v>
      </c>
      <c r="N82">
        <f t="shared" si="3"/>
        <v>0.16844349680170576</v>
      </c>
      <c r="O82">
        <v>79</v>
      </c>
      <c r="P82">
        <v>79</v>
      </c>
      <c r="Q82">
        <v>79</v>
      </c>
      <c r="R82">
        <v>83.44735</v>
      </c>
      <c r="S82">
        <v>81.9649</v>
      </c>
      <c r="T82">
        <v>2771</v>
      </c>
      <c r="U82" t="s">
        <v>288</v>
      </c>
    </row>
    <row r="83" spans="1:21" ht="12.75">
      <c r="A83">
        <v>1</v>
      </c>
      <c r="B83">
        <v>13</v>
      </c>
      <c r="C83" t="s">
        <v>247</v>
      </c>
      <c r="D83">
        <v>0</v>
      </c>
      <c r="E83">
        <v>1302400</v>
      </c>
      <c r="F83" t="s">
        <v>79</v>
      </c>
      <c r="G83">
        <v>2801</v>
      </c>
      <c r="H83">
        <v>78</v>
      </c>
      <c r="J83">
        <v>44</v>
      </c>
      <c r="K83">
        <v>0</v>
      </c>
      <c r="L83">
        <f t="shared" si="2"/>
        <v>2923</v>
      </c>
      <c r="M83">
        <v>13354</v>
      </c>
      <c r="N83">
        <f t="shared" si="3"/>
        <v>0.21888572712295942</v>
      </c>
      <c r="O83">
        <v>2907</v>
      </c>
      <c r="P83">
        <v>2907</v>
      </c>
      <c r="Q83">
        <v>2907</v>
      </c>
      <c r="R83">
        <v>4337.5</v>
      </c>
      <c r="S83">
        <v>4498.75</v>
      </c>
      <c r="T83">
        <v>74932</v>
      </c>
      <c r="U83" t="s">
        <v>289</v>
      </c>
    </row>
    <row r="84" spans="1:21" ht="12.75">
      <c r="A84">
        <v>1</v>
      </c>
      <c r="B84">
        <v>13</v>
      </c>
      <c r="C84" t="s">
        <v>247</v>
      </c>
      <c r="D84">
        <v>0</v>
      </c>
      <c r="E84">
        <v>1302430</v>
      </c>
      <c r="F84" t="s">
        <v>80</v>
      </c>
      <c r="G84">
        <v>1331</v>
      </c>
      <c r="H84">
        <v>41</v>
      </c>
      <c r="J84">
        <v>42</v>
      </c>
      <c r="K84">
        <v>0</v>
      </c>
      <c r="L84">
        <f t="shared" si="2"/>
        <v>1414</v>
      </c>
      <c r="M84">
        <v>7528</v>
      </c>
      <c r="N84">
        <f t="shared" si="3"/>
        <v>0.18783209351753455</v>
      </c>
      <c r="O84">
        <v>1414</v>
      </c>
      <c r="P84">
        <v>1414</v>
      </c>
      <c r="Q84">
        <v>1414</v>
      </c>
      <c r="R84">
        <v>1775.5</v>
      </c>
      <c r="S84">
        <v>1775.5</v>
      </c>
      <c r="T84">
        <v>39186</v>
      </c>
      <c r="U84" t="s">
        <v>289</v>
      </c>
    </row>
    <row r="85" spans="1:21" ht="12.75">
      <c r="A85">
        <v>1</v>
      </c>
      <c r="B85">
        <v>13</v>
      </c>
      <c r="C85" t="s">
        <v>247</v>
      </c>
      <c r="D85">
        <v>0</v>
      </c>
      <c r="E85">
        <v>1302460</v>
      </c>
      <c r="F85" t="s">
        <v>81</v>
      </c>
      <c r="G85">
        <v>1400</v>
      </c>
      <c r="H85">
        <v>0</v>
      </c>
      <c r="J85">
        <v>17</v>
      </c>
      <c r="K85">
        <v>0</v>
      </c>
      <c r="L85">
        <f t="shared" si="2"/>
        <v>1417</v>
      </c>
      <c r="M85">
        <v>4567</v>
      </c>
      <c r="N85">
        <f t="shared" si="3"/>
        <v>0.3102693234070506</v>
      </c>
      <c r="O85">
        <v>1424</v>
      </c>
      <c r="P85">
        <v>1424</v>
      </c>
      <c r="Q85">
        <v>1424</v>
      </c>
      <c r="R85">
        <v>2303.9678750000003</v>
      </c>
      <c r="S85">
        <v>2471.4743500000004</v>
      </c>
      <c r="T85">
        <v>25042</v>
      </c>
      <c r="U85" t="s">
        <v>289</v>
      </c>
    </row>
    <row r="86" spans="1:21" ht="12.75">
      <c r="A86">
        <v>1</v>
      </c>
      <c r="B86">
        <v>13</v>
      </c>
      <c r="C86" t="s">
        <v>247</v>
      </c>
      <c r="D86">
        <v>0</v>
      </c>
      <c r="E86">
        <v>1302490</v>
      </c>
      <c r="F86" t="s">
        <v>82</v>
      </c>
      <c r="G86">
        <v>778</v>
      </c>
      <c r="H86">
        <v>0</v>
      </c>
      <c r="J86">
        <v>10</v>
      </c>
      <c r="K86">
        <v>0</v>
      </c>
      <c r="L86">
        <f t="shared" si="2"/>
        <v>788</v>
      </c>
      <c r="M86">
        <v>2650</v>
      </c>
      <c r="N86">
        <f t="shared" si="3"/>
        <v>0.29735849056603775</v>
      </c>
      <c r="O86">
        <v>786</v>
      </c>
      <c r="P86">
        <v>786</v>
      </c>
      <c r="Q86">
        <v>786</v>
      </c>
      <c r="R86">
        <v>1215.9112499999999</v>
      </c>
      <c r="S86">
        <v>1272.6925</v>
      </c>
      <c r="T86">
        <v>15662</v>
      </c>
      <c r="U86" t="s">
        <v>288</v>
      </c>
    </row>
    <row r="87" spans="5:21" ht="12.75">
      <c r="E87">
        <v>1302520</v>
      </c>
      <c r="F87" t="s">
        <v>83</v>
      </c>
      <c r="G87">
        <v>2997</v>
      </c>
      <c r="H87">
        <v>19</v>
      </c>
      <c r="J87">
        <v>69</v>
      </c>
      <c r="K87">
        <v>0</v>
      </c>
      <c r="L87">
        <f t="shared" si="2"/>
        <v>3085</v>
      </c>
      <c r="M87">
        <v>12298</v>
      </c>
      <c r="N87">
        <f t="shared" si="3"/>
        <v>0.2508537973654253</v>
      </c>
      <c r="O87">
        <v>3096</v>
      </c>
      <c r="P87">
        <v>3096</v>
      </c>
      <c r="Q87">
        <v>3096</v>
      </c>
      <c r="R87">
        <v>4715.5</v>
      </c>
      <c r="S87">
        <v>4924</v>
      </c>
      <c r="T87">
        <v>62826</v>
      </c>
      <c r="U87" t="s">
        <v>289</v>
      </c>
    </row>
    <row r="88" spans="1:21" ht="12.75">
      <c r="A88">
        <v>1</v>
      </c>
      <c r="B88">
        <v>13</v>
      </c>
      <c r="C88" t="s">
        <v>247</v>
      </c>
      <c r="D88">
        <v>0</v>
      </c>
      <c r="E88">
        <v>1302550</v>
      </c>
      <c r="F88" t="s">
        <v>84</v>
      </c>
      <c r="G88">
        <v>14222</v>
      </c>
      <c r="H88">
        <v>63</v>
      </c>
      <c r="J88">
        <v>222</v>
      </c>
      <c r="K88">
        <v>0</v>
      </c>
      <c r="L88">
        <f t="shared" si="2"/>
        <v>14507</v>
      </c>
      <c r="M88">
        <v>154335</v>
      </c>
      <c r="N88">
        <f t="shared" si="3"/>
        <v>0.09399682508828199</v>
      </c>
      <c r="O88">
        <v>14527</v>
      </c>
      <c r="P88">
        <v>14527</v>
      </c>
      <c r="Q88">
        <v>14527</v>
      </c>
      <c r="R88">
        <v>30915.5</v>
      </c>
      <c r="S88">
        <v>38154.25</v>
      </c>
      <c r="T88">
        <v>762339</v>
      </c>
      <c r="U88" t="s">
        <v>289</v>
      </c>
    </row>
    <row r="89" spans="1:21" ht="12.75">
      <c r="A89">
        <v>1</v>
      </c>
      <c r="B89">
        <v>13</v>
      </c>
      <c r="C89" t="s">
        <v>247</v>
      </c>
      <c r="D89">
        <v>0</v>
      </c>
      <c r="E89">
        <v>1302580</v>
      </c>
      <c r="F89" t="s">
        <v>85</v>
      </c>
      <c r="G89">
        <v>1236</v>
      </c>
      <c r="H89">
        <v>10</v>
      </c>
      <c r="J89">
        <v>23</v>
      </c>
      <c r="K89">
        <v>0</v>
      </c>
      <c r="L89">
        <f t="shared" si="2"/>
        <v>1269</v>
      </c>
      <c r="M89">
        <v>7032</v>
      </c>
      <c r="N89">
        <f t="shared" si="3"/>
        <v>0.1804607508532423</v>
      </c>
      <c r="O89">
        <v>1270</v>
      </c>
      <c r="P89">
        <v>1270</v>
      </c>
      <c r="Q89">
        <v>1270</v>
      </c>
      <c r="R89">
        <v>1559.5</v>
      </c>
      <c r="S89">
        <v>1559.5</v>
      </c>
      <c r="T89">
        <v>42272</v>
      </c>
      <c r="U89" t="s">
        <v>289</v>
      </c>
    </row>
    <row r="90" spans="1:21" ht="12.75">
      <c r="A90">
        <v>1</v>
      </c>
      <c r="B90">
        <v>13</v>
      </c>
      <c r="C90" t="s">
        <v>247</v>
      </c>
      <c r="D90">
        <v>0</v>
      </c>
      <c r="E90">
        <v>1302610</v>
      </c>
      <c r="F90" t="s">
        <v>86</v>
      </c>
      <c r="G90">
        <v>3750</v>
      </c>
      <c r="H90">
        <v>59</v>
      </c>
      <c r="J90">
        <v>42</v>
      </c>
      <c r="K90">
        <v>0</v>
      </c>
      <c r="L90">
        <f t="shared" si="2"/>
        <v>3851</v>
      </c>
      <c r="M90">
        <v>29408</v>
      </c>
      <c r="N90">
        <f t="shared" si="3"/>
        <v>0.13095076169749728</v>
      </c>
      <c r="O90">
        <v>3846</v>
      </c>
      <c r="P90">
        <v>0</v>
      </c>
      <c r="Q90">
        <v>3846</v>
      </c>
      <c r="R90">
        <v>6215.5</v>
      </c>
      <c r="S90">
        <v>6611.5</v>
      </c>
      <c r="T90">
        <v>146282</v>
      </c>
      <c r="U90" t="s">
        <v>289</v>
      </c>
    </row>
    <row r="91" spans="1:21" ht="12.75">
      <c r="A91">
        <v>1</v>
      </c>
      <c r="B91">
        <v>13</v>
      </c>
      <c r="C91" t="s">
        <v>247</v>
      </c>
      <c r="D91">
        <v>0</v>
      </c>
      <c r="E91">
        <v>1302640</v>
      </c>
      <c r="F91" t="s">
        <v>87</v>
      </c>
      <c r="G91">
        <v>475</v>
      </c>
      <c r="H91">
        <v>0</v>
      </c>
      <c r="J91">
        <v>1</v>
      </c>
      <c r="K91">
        <v>0</v>
      </c>
      <c r="L91">
        <f t="shared" si="2"/>
        <v>476</v>
      </c>
      <c r="M91">
        <v>1437</v>
      </c>
      <c r="N91">
        <f t="shared" si="3"/>
        <v>0.3312456506610995</v>
      </c>
      <c r="O91">
        <v>479</v>
      </c>
      <c r="P91">
        <v>479</v>
      </c>
      <c r="Q91">
        <v>479</v>
      </c>
      <c r="R91">
        <v>825.496625</v>
      </c>
      <c r="S91">
        <v>916.87785</v>
      </c>
      <c r="T91">
        <v>9568</v>
      </c>
      <c r="U91" t="s">
        <v>288</v>
      </c>
    </row>
    <row r="92" spans="1:21" ht="12.75">
      <c r="A92">
        <v>1</v>
      </c>
      <c r="B92">
        <v>13</v>
      </c>
      <c r="C92" t="s">
        <v>247</v>
      </c>
      <c r="D92">
        <v>0</v>
      </c>
      <c r="E92">
        <v>1302670</v>
      </c>
      <c r="F92" t="s">
        <v>88</v>
      </c>
      <c r="G92">
        <v>903</v>
      </c>
      <c r="H92">
        <v>12</v>
      </c>
      <c r="J92">
        <v>37</v>
      </c>
      <c r="K92">
        <v>0</v>
      </c>
      <c r="L92">
        <f t="shared" si="2"/>
        <v>952</v>
      </c>
      <c r="M92">
        <v>4412</v>
      </c>
      <c r="N92">
        <f t="shared" si="3"/>
        <v>0.2157751586582049</v>
      </c>
      <c r="O92">
        <v>946</v>
      </c>
      <c r="P92">
        <v>946</v>
      </c>
      <c r="Q92">
        <v>946</v>
      </c>
      <c r="R92">
        <v>1139.9578000000001</v>
      </c>
      <c r="S92">
        <v>1075.3052000000002</v>
      </c>
      <c r="T92">
        <v>23607</v>
      </c>
      <c r="U92" t="s">
        <v>289</v>
      </c>
    </row>
    <row r="93" spans="1:21" ht="12.75">
      <c r="A93">
        <v>1</v>
      </c>
      <c r="B93">
        <v>13</v>
      </c>
      <c r="C93" t="s">
        <v>247</v>
      </c>
      <c r="D93">
        <v>0</v>
      </c>
      <c r="E93">
        <v>1302700</v>
      </c>
      <c r="F93" t="s">
        <v>89</v>
      </c>
      <c r="G93">
        <v>547</v>
      </c>
      <c r="H93">
        <v>27</v>
      </c>
      <c r="J93">
        <v>3</v>
      </c>
      <c r="K93">
        <v>0</v>
      </c>
      <c r="L93">
        <f t="shared" si="2"/>
        <v>577</v>
      </c>
      <c r="M93">
        <v>5246</v>
      </c>
      <c r="N93">
        <f t="shared" si="3"/>
        <v>0.10998856271444911</v>
      </c>
      <c r="O93">
        <v>580</v>
      </c>
      <c r="P93">
        <v>0</v>
      </c>
      <c r="Q93">
        <v>580</v>
      </c>
      <c r="R93">
        <v>580</v>
      </c>
      <c r="S93">
        <v>580</v>
      </c>
      <c r="T93">
        <v>29073</v>
      </c>
      <c r="U93" t="s">
        <v>289</v>
      </c>
    </row>
    <row r="94" spans="1:21" ht="12.75">
      <c r="A94">
        <v>1</v>
      </c>
      <c r="B94">
        <v>13</v>
      </c>
      <c r="C94" t="s">
        <v>247</v>
      </c>
      <c r="D94">
        <v>0</v>
      </c>
      <c r="E94">
        <v>1302730</v>
      </c>
      <c r="F94" t="s">
        <v>90</v>
      </c>
      <c r="G94">
        <v>862</v>
      </c>
      <c r="H94">
        <v>0</v>
      </c>
      <c r="J94">
        <v>52</v>
      </c>
      <c r="K94">
        <v>0</v>
      </c>
      <c r="L94">
        <f t="shared" si="2"/>
        <v>914</v>
      </c>
      <c r="M94">
        <v>4115</v>
      </c>
      <c r="N94">
        <f t="shared" si="3"/>
        <v>0.2221142162818955</v>
      </c>
      <c r="O94">
        <v>910</v>
      </c>
      <c r="P94">
        <v>910</v>
      </c>
      <c r="Q94">
        <v>910</v>
      </c>
      <c r="R94">
        <v>1111.7923750000002</v>
      </c>
      <c r="S94">
        <v>1044.7017500000002</v>
      </c>
      <c r="T94">
        <v>24240</v>
      </c>
      <c r="U94" t="s">
        <v>289</v>
      </c>
    </row>
    <row r="95" spans="1:21" ht="12.75">
      <c r="A95">
        <v>1</v>
      </c>
      <c r="B95">
        <v>13</v>
      </c>
      <c r="C95" t="s">
        <v>247</v>
      </c>
      <c r="D95">
        <v>0</v>
      </c>
      <c r="E95">
        <v>1302790</v>
      </c>
      <c r="F95" t="s">
        <v>91</v>
      </c>
      <c r="G95">
        <v>443</v>
      </c>
      <c r="H95">
        <v>0</v>
      </c>
      <c r="J95">
        <v>18</v>
      </c>
      <c r="K95">
        <v>0</v>
      </c>
      <c r="L95">
        <f t="shared" si="2"/>
        <v>461</v>
      </c>
      <c r="M95">
        <v>2322</v>
      </c>
      <c r="N95">
        <f t="shared" si="3"/>
        <v>0.19853574504737295</v>
      </c>
      <c r="O95">
        <v>455</v>
      </c>
      <c r="P95">
        <v>455</v>
      </c>
      <c r="Q95">
        <v>455</v>
      </c>
      <c r="R95">
        <v>524.9243</v>
      </c>
      <c r="S95">
        <v>501.6162</v>
      </c>
      <c r="T95">
        <v>11387</v>
      </c>
      <c r="U95" t="s">
        <v>288</v>
      </c>
    </row>
    <row r="96" spans="1:21" ht="12.75">
      <c r="A96">
        <v>1</v>
      </c>
      <c r="B96">
        <v>13</v>
      </c>
      <c r="C96" t="s">
        <v>247</v>
      </c>
      <c r="D96">
        <v>0</v>
      </c>
      <c r="E96">
        <v>1302820</v>
      </c>
      <c r="F96" t="s">
        <v>92</v>
      </c>
      <c r="G96">
        <v>3410</v>
      </c>
      <c r="H96">
        <v>13</v>
      </c>
      <c r="J96">
        <v>78</v>
      </c>
      <c r="K96">
        <v>0</v>
      </c>
      <c r="L96">
        <f t="shared" si="2"/>
        <v>3501</v>
      </c>
      <c r="M96">
        <v>40497</v>
      </c>
      <c r="N96">
        <f t="shared" si="3"/>
        <v>0.08645084821097859</v>
      </c>
      <c r="O96">
        <v>3486</v>
      </c>
      <c r="P96">
        <v>0</v>
      </c>
      <c r="Q96">
        <v>3486</v>
      </c>
      <c r="R96">
        <v>5495.5</v>
      </c>
      <c r="S96">
        <v>5801.5</v>
      </c>
      <c r="T96">
        <v>186037</v>
      </c>
      <c r="U96" t="s">
        <v>289</v>
      </c>
    </row>
    <row r="97" spans="1:21" ht="12.75">
      <c r="A97">
        <v>1</v>
      </c>
      <c r="B97">
        <v>13</v>
      </c>
      <c r="C97" t="s">
        <v>247</v>
      </c>
      <c r="D97">
        <v>0</v>
      </c>
      <c r="E97">
        <v>1302880</v>
      </c>
      <c r="F97" t="s">
        <v>93</v>
      </c>
      <c r="G97">
        <v>3745</v>
      </c>
      <c r="H97">
        <v>22</v>
      </c>
      <c r="J97">
        <v>72</v>
      </c>
      <c r="K97">
        <v>0</v>
      </c>
      <c r="L97">
        <f t="shared" si="2"/>
        <v>3839</v>
      </c>
      <c r="M97">
        <v>24962</v>
      </c>
      <c r="N97">
        <f t="shared" si="3"/>
        <v>0.15379376652511817</v>
      </c>
      <c r="O97">
        <v>3844</v>
      </c>
      <c r="P97">
        <v>3844</v>
      </c>
      <c r="Q97">
        <v>3844</v>
      </c>
      <c r="R97">
        <v>6211.5</v>
      </c>
      <c r="S97">
        <v>6607</v>
      </c>
      <c r="T97">
        <v>126307</v>
      </c>
      <c r="U97" t="s">
        <v>289</v>
      </c>
    </row>
    <row r="98" spans="1:21" ht="12.75">
      <c r="A98">
        <v>1</v>
      </c>
      <c r="B98">
        <v>13</v>
      </c>
      <c r="C98" t="s">
        <v>247</v>
      </c>
      <c r="D98">
        <v>0</v>
      </c>
      <c r="E98">
        <v>1302910</v>
      </c>
      <c r="F98" t="s">
        <v>94</v>
      </c>
      <c r="G98">
        <v>449</v>
      </c>
      <c r="H98">
        <v>0</v>
      </c>
      <c r="J98">
        <v>7</v>
      </c>
      <c r="K98">
        <v>0</v>
      </c>
      <c r="L98">
        <f t="shared" si="2"/>
        <v>456</v>
      </c>
      <c r="M98">
        <v>1962</v>
      </c>
      <c r="N98">
        <f t="shared" si="3"/>
        <v>0.2324159021406728</v>
      </c>
      <c r="O98">
        <v>463</v>
      </c>
      <c r="P98">
        <v>463</v>
      </c>
      <c r="Q98">
        <v>463</v>
      </c>
      <c r="R98">
        <v>602.89165</v>
      </c>
      <c r="S98">
        <v>585.4629</v>
      </c>
      <c r="T98">
        <v>9934</v>
      </c>
      <c r="U98" t="s">
        <v>288</v>
      </c>
    </row>
    <row r="99" spans="1:21" ht="12.75">
      <c r="A99">
        <v>1</v>
      </c>
      <c r="B99">
        <v>13</v>
      </c>
      <c r="C99" t="s">
        <v>247</v>
      </c>
      <c r="D99">
        <v>0</v>
      </c>
      <c r="E99">
        <v>1302940</v>
      </c>
      <c r="F99" t="s">
        <v>95</v>
      </c>
      <c r="G99">
        <v>1135</v>
      </c>
      <c r="H99">
        <v>0</v>
      </c>
      <c r="J99">
        <v>42</v>
      </c>
      <c r="K99">
        <v>0</v>
      </c>
      <c r="L99">
        <f t="shared" si="2"/>
        <v>1177</v>
      </c>
      <c r="M99">
        <v>8841</v>
      </c>
      <c r="N99">
        <f t="shared" si="3"/>
        <v>0.13312973645515214</v>
      </c>
      <c r="O99">
        <v>1162</v>
      </c>
      <c r="P99">
        <v>0</v>
      </c>
      <c r="Q99">
        <v>1162</v>
      </c>
      <c r="R99">
        <v>1397.5</v>
      </c>
      <c r="S99">
        <v>1397.5</v>
      </c>
      <c r="T99">
        <v>45631</v>
      </c>
      <c r="U99" t="s">
        <v>289</v>
      </c>
    </row>
    <row r="100" spans="1:21" ht="12.75">
      <c r="A100">
        <v>1</v>
      </c>
      <c r="B100">
        <v>13</v>
      </c>
      <c r="C100" t="s">
        <v>247</v>
      </c>
      <c r="D100">
        <v>0</v>
      </c>
      <c r="E100">
        <v>1302970</v>
      </c>
      <c r="F100" t="s">
        <v>96</v>
      </c>
      <c r="G100">
        <v>572</v>
      </c>
      <c r="H100">
        <v>0</v>
      </c>
      <c r="J100">
        <v>0</v>
      </c>
      <c r="K100">
        <v>0</v>
      </c>
      <c r="L100">
        <f t="shared" si="2"/>
        <v>572</v>
      </c>
      <c r="M100">
        <v>2550</v>
      </c>
      <c r="N100">
        <f t="shared" si="3"/>
        <v>0.22431372549019607</v>
      </c>
      <c r="O100">
        <v>576</v>
      </c>
      <c r="P100">
        <v>576</v>
      </c>
      <c r="Q100">
        <v>576</v>
      </c>
      <c r="R100">
        <v>719.17875</v>
      </c>
      <c r="S100">
        <v>683.6475</v>
      </c>
      <c r="T100">
        <v>13660</v>
      </c>
      <c r="U100" t="s">
        <v>288</v>
      </c>
    </row>
    <row r="101" spans="1:21" ht="12.75">
      <c r="A101">
        <v>1</v>
      </c>
      <c r="B101">
        <v>13</v>
      </c>
      <c r="C101" t="s">
        <v>247</v>
      </c>
      <c r="D101">
        <v>0</v>
      </c>
      <c r="E101">
        <v>1303000</v>
      </c>
      <c r="F101" t="s">
        <v>97</v>
      </c>
      <c r="G101">
        <v>678</v>
      </c>
      <c r="H101">
        <v>0</v>
      </c>
      <c r="J101">
        <v>8</v>
      </c>
      <c r="K101">
        <v>0</v>
      </c>
      <c r="L101">
        <f t="shared" si="2"/>
        <v>686</v>
      </c>
      <c r="M101">
        <v>2487</v>
      </c>
      <c r="N101">
        <f t="shared" si="3"/>
        <v>0.2758343385605147</v>
      </c>
      <c r="O101">
        <v>692</v>
      </c>
      <c r="P101">
        <v>692</v>
      </c>
      <c r="Q101">
        <v>692</v>
      </c>
      <c r="R101">
        <v>1026.9872749999997</v>
      </c>
      <c r="S101">
        <v>1057.4491499999997</v>
      </c>
      <c r="T101">
        <v>13291</v>
      </c>
      <c r="U101" t="s">
        <v>288</v>
      </c>
    </row>
    <row r="102" spans="1:21" ht="12.75">
      <c r="A102">
        <v>1</v>
      </c>
      <c r="B102">
        <v>13</v>
      </c>
      <c r="C102" t="s">
        <v>247</v>
      </c>
      <c r="D102">
        <v>0</v>
      </c>
      <c r="E102">
        <v>1303030</v>
      </c>
      <c r="F102" t="s">
        <v>98</v>
      </c>
      <c r="G102">
        <v>197</v>
      </c>
      <c r="H102">
        <v>0</v>
      </c>
      <c r="J102">
        <v>7</v>
      </c>
      <c r="K102">
        <v>0</v>
      </c>
      <c r="L102">
        <f t="shared" si="2"/>
        <v>204</v>
      </c>
      <c r="M102">
        <v>1128</v>
      </c>
      <c r="N102">
        <f t="shared" si="3"/>
        <v>0.18085106382978725</v>
      </c>
      <c r="O102">
        <v>203</v>
      </c>
      <c r="P102">
        <v>203</v>
      </c>
      <c r="Q102">
        <v>203</v>
      </c>
      <c r="R102">
        <v>223.44320000000002</v>
      </c>
      <c r="S102">
        <v>216.6288</v>
      </c>
      <c r="T102">
        <v>5794</v>
      </c>
      <c r="U102" t="s">
        <v>288</v>
      </c>
    </row>
    <row r="103" spans="1:21" ht="12.75">
      <c r="A103">
        <v>1</v>
      </c>
      <c r="B103">
        <v>13</v>
      </c>
      <c r="C103" t="s">
        <v>247</v>
      </c>
      <c r="D103">
        <v>0</v>
      </c>
      <c r="E103">
        <v>1303060</v>
      </c>
      <c r="F103" t="s">
        <v>99</v>
      </c>
      <c r="G103">
        <v>935</v>
      </c>
      <c r="H103">
        <v>0</v>
      </c>
      <c r="J103">
        <v>9</v>
      </c>
      <c r="K103">
        <v>0</v>
      </c>
      <c r="L103">
        <f t="shared" si="2"/>
        <v>944</v>
      </c>
      <c r="M103">
        <v>3126</v>
      </c>
      <c r="N103">
        <f t="shared" si="3"/>
        <v>0.3019833653230966</v>
      </c>
      <c r="O103">
        <v>943</v>
      </c>
      <c r="P103">
        <v>943</v>
      </c>
      <c r="Q103">
        <v>943</v>
      </c>
      <c r="R103">
        <v>1474.0067499999998</v>
      </c>
      <c r="S103">
        <v>1549.0442999999998</v>
      </c>
      <c r="T103">
        <v>16454</v>
      </c>
      <c r="U103" t="s">
        <v>288</v>
      </c>
    </row>
    <row r="104" spans="1:21" ht="12.75">
      <c r="A104">
        <v>1</v>
      </c>
      <c r="B104">
        <v>13</v>
      </c>
      <c r="C104" t="s">
        <v>247</v>
      </c>
      <c r="D104">
        <v>0</v>
      </c>
      <c r="E104">
        <v>1303090</v>
      </c>
      <c r="F104" t="s">
        <v>100</v>
      </c>
      <c r="G104">
        <v>563</v>
      </c>
      <c r="H104">
        <v>0</v>
      </c>
      <c r="J104">
        <v>6</v>
      </c>
      <c r="K104">
        <v>0</v>
      </c>
      <c r="L104">
        <f t="shared" si="2"/>
        <v>569</v>
      </c>
      <c r="M104">
        <v>1659</v>
      </c>
      <c r="N104">
        <f t="shared" si="3"/>
        <v>0.34297769740807715</v>
      </c>
      <c r="O104">
        <v>567</v>
      </c>
      <c r="P104">
        <v>567</v>
      </c>
      <c r="Q104">
        <v>567</v>
      </c>
      <c r="R104">
        <v>998.5263749999999</v>
      </c>
      <c r="S104">
        <v>1121.52495</v>
      </c>
      <c r="T104">
        <v>8595</v>
      </c>
      <c r="U104" t="s">
        <v>288</v>
      </c>
    </row>
    <row r="105" spans="1:21" ht="12.75">
      <c r="A105">
        <v>1</v>
      </c>
      <c r="B105">
        <v>13</v>
      </c>
      <c r="C105" t="s">
        <v>247</v>
      </c>
      <c r="D105">
        <v>0</v>
      </c>
      <c r="E105">
        <v>1303120</v>
      </c>
      <c r="F105" t="s">
        <v>101</v>
      </c>
      <c r="G105">
        <v>539</v>
      </c>
      <c r="H105">
        <v>0</v>
      </c>
      <c r="J105">
        <v>7</v>
      </c>
      <c r="K105">
        <v>0</v>
      </c>
      <c r="L105">
        <f t="shared" si="2"/>
        <v>546</v>
      </c>
      <c r="M105">
        <v>1494</v>
      </c>
      <c r="N105">
        <f t="shared" si="3"/>
        <v>0.3654618473895582</v>
      </c>
      <c r="O105">
        <v>540</v>
      </c>
      <c r="P105">
        <v>540</v>
      </c>
      <c r="Q105">
        <v>540</v>
      </c>
      <c r="R105">
        <v>994.7407500000002</v>
      </c>
      <c r="S105">
        <v>1142.2467000000001</v>
      </c>
      <c r="T105">
        <v>9533</v>
      </c>
      <c r="U105" t="s">
        <v>288</v>
      </c>
    </row>
    <row r="106" spans="1:21" ht="12.75">
      <c r="A106">
        <v>1</v>
      </c>
      <c r="B106">
        <v>13</v>
      </c>
      <c r="C106" t="s">
        <v>247</v>
      </c>
      <c r="D106">
        <v>0</v>
      </c>
      <c r="E106">
        <v>1303150</v>
      </c>
      <c r="F106" t="s">
        <v>102</v>
      </c>
      <c r="G106">
        <v>687</v>
      </c>
      <c r="H106">
        <v>0</v>
      </c>
      <c r="J106">
        <v>30</v>
      </c>
      <c r="K106">
        <v>0</v>
      </c>
      <c r="L106">
        <f t="shared" si="2"/>
        <v>717</v>
      </c>
      <c r="M106">
        <v>4978</v>
      </c>
      <c r="N106">
        <f t="shared" si="3"/>
        <v>0.14403374849337083</v>
      </c>
      <c r="O106">
        <v>718</v>
      </c>
      <c r="P106">
        <v>0</v>
      </c>
      <c r="Q106">
        <v>718</v>
      </c>
      <c r="R106">
        <v>731.5</v>
      </c>
      <c r="S106">
        <v>731.5</v>
      </c>
      <c r="T106">
        <v>27229</v>
      </c>
      <c r="U106" t="s">
        <v>289</v>
      </c>
    </row>
    <row r="107" spans="1:21" ht="12.75">
      <c r="A107">
        <v>1</v>
      </c>
      <c r="B107">
        <v>13</v>
      </c>
      <c r="C107" t="s">
        <v>247</v>
      </c>
      <c r="D107">
        <v>0</v>
      </c>
      <c r="E107">
        <v>1303210</v>
      </c>
      <c r="F107" t="s">
        <v>103</v>
      </c>
      <c r="G107">
        <v>570</v>
      </c>
      <c r="H107">
        <v>9</v>
      </c>
      <c r="J107">
        <v>17</v>
      </c>
      <c r="K107">
        <v>0</v>
      </c>
      <c r="L107">
        <f t="shared" si="2"/>
        <v>596</v>
      </c>
      <c r="M107">
        <v>2951</v>
      </c>
      <c r="N107">
        <f t="shared" si="3"/>
        <v>0.20196543544561166</v>
      </c>
      <c r="O107">
        <v>593</v>
      </c>
      <c r="P107">
        <v>593</v>
      </c>
      <c r="Q107">
        <v>593</v>
      </c>
      <c r="R107">
        <v>692.92565</v>
      </c>
      <c r="S107">
        <v>659.6171</v>
      </c>
      <c r="T107">
        <v>16961</v>
      </c>
      <c r="U107" t="s">
        <v>288</v>
      </c>
    </row>
    <row r="108" spans="1:21" ht="12.75">
      <c r="A108">
        <v>1</v>
      </c>
      <c r="B108">
        <v>13</v>
      </c>
      <c r="C108" t="s">
        <v>247</v>
      </c>
      <c r="D108">
        <v>0</v>
      </c>
      <c r="E108">
        <v>1303240</v>
      </c>
      <c r="F108" t="s">
        <v>104</v>
      </c>
      <c r="G108">
        <v>379</v>
      </c>
      <c r="H108">
        <v>0</v>
      </c>
      <c r="J108">
        <v>16</v>
      </c>
      <c r="K108">
        <v>0</v>
      </c>
      <c r="L108">
        <f t="shared" si="2"/>
        <v>395</v>
      </c>
      <c r="M108">
        <v>1439</v>
      </c>
      <c r="N108">
        <f t="shared" si="3"/>
        <v>0.27449617790132036</v>
      </c>
      <c r="O108">
        <v>405</v>
      </c>
      <c r="P108">
        <v>405</v>
      </c>
      <c r="Q108">
        <v>405</v>
      </c>
      <c r="R108">
        <v>605.7306749999999</v>
      </c>
      <c r="S108">
        <v>625.6575499999999</v>
      </c>
      <c r="T108">
        <v>7947</v>
      </c>
      <c r="U108" t="s">
        <v>288</v>
      </c>
    </row>
    <row r="109" spans="1:21" ht="12.75">
      <c r="A109">
        <v>1</v>
      </c>
      <c r="B109">
        <v>13</v>
      </c>
      <c r="C109" t="s">
        <v>247</v>
      </c>
      <c r="D109">
        <v>0</v>
      </c>
      <c r="E109">
        <v>1301890</v>
      </c>
      <c r="F109" t="s">
        <v>105</v>
      </c>
      <c r="G109">
        <v>1229</v>
      </c>
      <c r="H109">
        <v>0</v>
      </c>
      <c r="J109">
        <v>16</v>
      </c>
      <c r="K109">
        <v>0</v>
      </c>
      <c r="L109">
        <f t="shared" si="2"/>
        <v>1245</v>
      </c>
      <c r="M109">
        <v>5698</v>
      </c>
      <c r="N109">
        <f t="shared" si="3"/>
        <v>0.21849771849771848</v>
      </c>
      <c r="O109">
        <v>1249</v>
      </c>
      <c r="P109">
        <v>1249</v>
      </c>
      <c r="Q109">
        <v>1249</v>
      </c>
      <c r="R109">
        <v>1528</v>
      </c>
      <c r="S109">
        <v>1528</v>
      </c>
      <c r="T109">
        <v>30470</v>
      </c>
      <c r="U109" t="s">
        <v>289</v>
      </c>
    </row>
    <row r="110" spans="1:21" ht="12.75">
      <c r="A110">
        <v>1</v>
      </c>
      <c r="B110">
        <v>13</v>
      </c>
      <c r="C110" t="s">
        <v>247</v>
      </c>
      <c r="D110">
        <v>0</v>
      </c>
      <c r="E110">
        <v>1303270</v>
      </c>
      <c r="F110" t="s">
        <v>106</v>
      </c>
      <c r="G110">
        <v>676</v>
      </c>
      <c r="H110">
        <v>11</v>
      </c>
      <c r="J110">
        <v>26</v>
      </c>
      <c r="K110">
        <v>0</v>
      </c>
      <c r="L110">
        <f t="shared" si="2"/>
        <v>713</v>
      </c>
      <c r="M110">
        <v>6648</v>
      </c>
      <c r="N110">
        <f t="shared" si="3"/>
        <v>0.1072503008423586</v>
      </c>
      <c r="O110">
        <v>712</v>
      </c>
      <c r="P110">
        <v>0</v>
      </c>
      <c r="Q110">
        <v>712</v>
      </c>
      <c r="R110">
        <v>722.5</v>
      </c>
      <c r="S110">
        <v>722.5</v>
      </c>
      <c r="T110">
        <v>33050</v>
      </c>
      <c r="U110" t="s">
        <v>289</v>
      </c>
    </row>
    <row r="111" spans="1:21" ht="12.75">
      <c r="A111">
        <v>1</v>
      </c>
      <c r="B111">
        <v>13</v>
      </c>
      <c r="C111" t="s">
        <v>247</v>
      </c>
      <c r="D111">
        <v>0</v>
      </c>
      <c r="E111">
        <v>1303300</v>
      </c>
      <c r="F111" t="s">
        <v>107</v>
      </c>
      <c r="G111">
        <v>2670</v>
      </c>
      <c r="H111">
        <v>15</v>
      </c>
      <c r="J111">
        <v>34</v>
      </c>
      <c r="K111">
        <v>0</v>
      </c>
      <c r="L111">
        <f t="shared" si="2"/>
        <v>2719</v>
      </c>
      <c r="M111">
        <v>11914</v>
      </c>
      <c r="N111">
        <f t="shared" si="3"/>
        <v>0.22821890213194562</v>
      </c>
      <c r="O111">
        <v>2731</v>
      </c>
      <c r="P111">
        <v>2731</v>
      </c>
      <c r="Q111">
        <v>2731</v>
      </c>
      <c r="R111">
        <v>3985.5</v>
      </c>
      <c r="S111">
        <v>4102.75</v>
      </c>
      <c r="T111">
        <v>47501</v>
      </c>
      <c r="U111" t="s">
        <v>289</v>
      </c>
    </row>
    <row r="112" spans="1:21" ht="12.75">
      <c r="A112">
        <v>1</v>
      </c>
      <c r="B112">
        <v>13</v>
      </c>
      <c r="C112" t="s">
        <v>247</v>
      </c>
      <c r="D112">
        <v>0</v>
      </c>
      <c r="E112">
        <v>1303330</v>
      </c>
      <c r="F112" t="s">
        <v>108</v>
      </c>
      <c r="G112">
        <v>302</v>
      </c>
      <c r="H112">
        <v>0</v>
      </c>
      <c r="J112">
        <v>1</v>
      </c>
      <c r="K112">
        <v>0</v>
      </c>
      <c r="L112">
        <f t="shared" si="2"/>
        <v>303</v>
      </c>
      <c r="M112">
        <v>1271</v>
      </c>
      <c r="N112">
        <f t="shared" si="3"/>
        <v>0.23839496459480725</v>
      </c>
      <c r="O112">
        <v>304</v>
      </c>
      <c r="P112">
        <v>304</v>
      </c>
      <c r="Q112">
        <v>304</v>
      </c>
      <c r="R112">
        <v>400.72007500000007</v>
      </c>
      <c r="S112">
        <v>391.4619500000001</v>
      </c>
      <c r="T112">
        <v>8098</v>
      </c>
      <c r="U112" t="s">
        <v>288</v>
      </c>
    </row>
    <row r="113" spans="1:21" ht="12.75">
      <c r="A113">
        <v>1</v>
      </c>
      <c r="B113">
        <v>13</v>
      </c>
      <c r="C113" t="s">
        <v>247</v>
      </c>
      <c r="D113">
        <v>0</v>
      </c>
      <c r="E113">
        <v>1303360</v>
      </c>
      <c r="F113" t="s">
        <v>109</v>
      </c>
      <c r="G113">
        <v>674</v>
      </c>
      <c r="H113">
        <v>34</v>
      </c>
      <c r="J113">
        <v>9</v>
      </c>
      <c r="K113">
        <v>0</v>
      </c>
      <c r="L113">
        <f t="shared" si="2"/>
        <v>717</v>
      </c>
      <c r="M113">
        <v>2652</v>
      </c>
      <c r="N113">
        <f t="shared" si="3"/>
        <v>0.2703619909502262</v>
      </c>
      <c r="O113">
        <v>719</v>
      </c>
      <c r="P113">
        <v>719</v>
      </c>
      <c r="Q113">
        <v>719</v>
      </c>
      <c r="R113">
        <v>1047.8458999999998</v>
      </c>
      <c r="S113">
        <v>1070.8734</v>
      </c>
      <c r="T113">
        <v>11299</v>
      </c>
      <c r="U113" t="s">
        <v>288</v>
      </c>
    </row>
    <row r="114" spans="1:21" ht="12.75">
      <c r="A114">
        <v>1</v>
      </c>
      <c r="B114">
        <v>13</v>
      </c>
      <c r="C114" t="s">
        <v>247</v>
      </c>
      <c r="D114">
        <v>0</v>
      </c>
      <c r="E114">
        <v>1303390</v>
      </c>
      <c r="F114" t="s">
        <v>110</v>
      </c>
      <c r="G114">
        <v>1927</v>
      </c>
      <c r="H114">
        <v>32</v>
      </c>
      <c r="J114">
        <v>40</v>
      </c>
      <c r="K114">
        <v>0</v>
      </c>
      <c r="L114">
        <f t="shared" si="2"/>
        <v>1999</v>
      </c>
      <c r="M114">
        <v>9986</v>
      </c>
      <c r="N114">
        <f t="shared" si="3"/>
        <v>0.20018025235329462</v>
      </c>
      <c r="O114">
        <v>2002</v>
      </c>
      <c r="P114">
        <v>2002</v>
      </c>
      <c r="Q114">
        <v>2002</v>
      </c>
      <c r="R114">
        <v>2657.5</v>
      </c>
      <c r="S114">
        <v>2657.5</v>
      </c>
      <c r="T114">
        <v>52870</v>
      </c>
      <c r="U114" t="s">
        <v>289</v>
      </c>
    </row>
    <row r="115" spans="1:21" ht="12.75">
      <c r="A115">
        <v>1</v>
      </c>
      <c r="B115">
        <v>13</v>
      </c>
      <c r="C115" t="s">
        <v>247</v>
      </c>
      <c r="D115">
        <v>0</v>
      </c>
      <c r="E115">
        <v>1303420</v>
      </c>
      <c r="F115" t="s">
        <v>111</v>
      </c>
      <c r="G115">
        <v>774</v>
      </c>
      <c r="H115">
        <v>5</v>
      </c>
      <c r="J115">
        <v>24</v>
      </c>
      <c r="K115">
        <v>0</v>
      </c>
      <c r="L115">
        <f t="shared" si="2"/>
        <v>803</v>
      </c>
      <c r="M115">
        <v>4621</v>
      </c>
      <c r="N115">
        <f t="shared" si="3"/>
        <v>0.17377191084180912</v>
      </c>
      <c r="O115">
        <v>804</v>
      </c>
      <c r="P115">
        <v>804</v>
      </c>
      <c r="Q115">
        <v>804</v>
      </c>
      <c r="R115">
        <v>867.0361500000001</v>
      </c>
      <c r="S115">
        <v>860.5</v>
      </c>
      <c r="T115">
        <v>26554</v>
      </c>
      <c r="U115" t="s">
        <v>289</v>
      </c>
    </row>
    <row r="116" spans="1:21" ht="12.75">
      <c r="A116">
        <v>1</v>
      </c>
      <c r="B116">
        <v>13</v>
      </c>
      <c r="C116" t="s">
        <v>247</v>
      </c>
      <c r="D116">
        <v>0</v>
      </c>
      <c r="E116">
        <v>1303450</v>
      </c>
      <c r="F116" t="s">
        <v>112</v>
      </c>
      <c r="G116">
        <v>817</v>
      </c>
      <c r="H116">
        <v>0</v>
      </c>
      <c r="J116">
        <v>12</v>
      </c>
      <c r="K116">
        <v>0</v>
      </c>
      <c r="L116">
        <f t="shared" si="2"/>
        <v>829</v>
      </c>
      <c r="M116">
        <v>2434</v>
      </c>
      <c r="N116">
        <f t="shared" si="3"/>
        <v>0.34059161873459326</v>
      </c>
      <c r="O116">
        <v>830</v>
      </c>
      <c r="P116">
        <v>830</v>
      </c>
      <c r="Q116">
        <v>830</v>
      </c>
      <c r="R116">
        <v>1458.89825</v>
      </c>
      <c r="S116">
        <v>1637.0137000000002</v>
      </c>
      <c r="T116">
        <v>13524</v>
      </c>
      <c r="U116" t="s">
        <v>288</v>
      </c>
    </row>
    <row r="117" spans="1:21" ht="12.75">
      <c r="A117">
        <v>1</v>
      </c>
      <c r="B117">
        <v>13</v>
      </c>
      <c r="C117" t="s">
        <v>247</v>
      </c>
      <c r="D117">
        <v>0</v>
      </c>
      <c r="E117">
        <v>1303480</v>
      </c>
      <c r="F117" t="s">
        <v>113</v>
      </c>
      <c r="G117">
        <v>836</v>
      </c>
      <c r="H117">
        <v>0</v>
      </c>
      <c r="J117">
        <v>17</v>
      </c>
      <c r="K117">
        <v>0</v>
      </c>
      <c r="L117">
        <f t="shared" si="2"/>
        <v>853</v>
      </c>
      <c r="M117">
        <v>5118</v>
      </c>
      <c r="N117">
        <f t="shared" si="3"/>
        <v>0.16666666666666666</v>
      </c>
      <c r="O117">
        <v>848</v>
      </c>
      <c r="P117">
        <v>848</v>
      </c>
      <c r="Q117">
        <v>848</v>
      </c>
      <c r="R117">
        <v>926.5</v>
      </c>
      <c r="S117">
        <v>926.5</v>
      </c>
      <c r="T117">
        <v>28012</v>
      </c>
      <c r="U117" t="s">
        <v>289</v>
      </c>
    </row>
    <row r="118" spans="1:21" ht="12.75">
      <c r="A118">
        <v>1</v>
      </c>
      <c r="B118">
        <v>13</v>
      </c>
      <c r="C118" t="s">
        <v>247</v>
      </c>
      <c r="D118">
        <v>0</v>
      </c>
      <c r="E118">
        <v>1303510</v>
      </c>
      <c r="F118" t="s">
        <v>114</v>
      </c>
      <c r="G118">
        <v>2613</v>
      </c>
      <c r="H118">
        <v>35</v>
      </c>
      <c r="J118">
        <v>57</v>
      </c>
      <c r="K118">
        <v>0</v>
      </c>
      <c r="L118">
        <f t="shared" si="2"/>
        <v>2705</v>
      </c>
      <c r="M118">
        <v>9528</v>
      </c>
      <c r="N118">
        <f t="shared" si="3"/>
        <v>0.28390008396305627</v>
      </c>
      <c r="O118">
        <v>2694</v>
      </c>
      <c r="P118">
        <v>2694</v>
      </c>
      <c r="Q118">
        <v>2694</v>
      </c>
      <c r="R118">
        <v>4041.672600000001</v>
      </c>
      <c r="S118">
        <v>4179.807600000002</v>
      </c>
      <c r="T118">
        <v>67259</v>
      </c>
      <c r="U118" t="s">
        <v>289</v>
      </c>
    </row>
    <row r="119" spans="1:21" ht="12.75">
      <c r="A119">
        <v>1</v>
      </c>
      <c r="B119">
        <v>13</v>
      </c>
      <c r="C119" t="s">
        <v>247</v>
      </c>
      <c r="D119">
        <v>0</v>
      </c>
      <c r="E119">
        <v>1303540</v>
      </c>
      <c r="F119" t="s">
        <v>115</v>
      </c>
      <c r="G119">
        <v>392</v>
      </c>
      <c r="H119">
        <v>0</v>
      </c>
      <c r="J119">
        <v>5</v>
      </c>
      <c r="K119">
        <v>0</v>
      </c>
      <c r="L119">
        <f t="shared" si="2"/>
        <v>397</v>
      </c>
      <c r="M119">
        <v>1361</v>
      </c>
      <c r="N119">
        <f t="shared" si="3"/>
        <v>0.2916972814107274</v>
      </c>
      <c r="O119">
        <v>395</v>
      </c>
      <c r="P119">
        <v>395</v>
      </c>
      <c r="Q119">
        <v>395</v>
      </c>
      <c r="R119">
        <v>602.7793250000002</v>
      </c>
      <c r="S119">
        <v>627.6024500000001</v>
      </c>
      <c r="T119">
        <v>7024</v>
      </c>
      <c r="U119" t="s">
        <v>288</v>
      </c>
    </row>
    <row r="120" spans="1:21" ht="12.75">
      <c r="A120">
        <v>1</v>
      </c>
      <c r="B120">
        <v>13</v>
      </c>
      <c r="C120" t="s">
        <v>247</v>
      </c>
      <c r="D120">
        <v>0</v>
      </c>
      <c r="E120">
        <v>1303570</v>
      </c>
      <c r="F120" t="s">
        <v>116</v>
      </c>
      <c r="G120">
        <v>1087</v>
      </c>
      <c r="H120">
        <v>0</v>
      </c>
      <c r="J120">
        <v>12</v>
      </c>
      <c r="K120">
        <v>0</v>
      </c>
      <c r="L120">
        <f t="shared" si="2"/>
        <v>1099</v>
      </c>
      <c r="M120">
        <v>4062</v>
      </c>
      <c r="N120">
        <f t="shared" si="3"/>
        <v>0.27055637616937467</v>
      </c>
      <c r="O120">
        <v>1094</v>
      </c>
      <c r="P120">
        <v>1094</v>
      </c>
      <c r="Q120">
        <v>1094</v>
      </c>
      <c r="R120">
        <v>1586.77415</v>
      </c>
      <c r="S120">
        <v>1618.4079</v>
      </c>
      <c r="T120">
        <v>21551</v>
      </c>
      <c r="U120" t="s">
        <v>289</v>
      </c>
    </row>
    <row r="121" spans="1:21" ht="12.75">
      <c r="A121">
        <v>1</v>
      </c>
      <c r="B121">
        <v>13</v>
      </c>
      <c r="C121" t="s">
        <v>247</v>
      </c>
      <c r="D121">
        <v>0</v>
      </c>
      <c r="E121">
        <v>1303600</v>
      </c>
      <c r="F121" t="s">
        <v>117</v>
      </c>
      <c r="G121">
        <v>557</v>
      </c>
      <c r="H121">
        <v>0</v>
      </c>
      <c r="J121">
        <v>12</v>
      </c>
      <c r="K121">
        <v>0</v>
      </c>
      <c r="L121">
        <f t="shared" si="2"/>
        <v>569</v>
      </c>
      <c r="M121">
        <v>2199</v>
      </c>
      <c r="N121">
        <f t="shared" si="3"/>
        <v>0.25875397908140063</v>
      </c>
      <c r="O121">
        <v>571</v>
      </c>
      <c r="P121">
        <v>571</v>
      </c>
      <c r="Q121">
        <v>571</v>
      </c>
      <c r="R121">
        <v>805.8976749999999</v>
      </c>
      <c r="S121">
        <v>812.39955</v>
      </c>
      <c r="T121">
        <v>11420</v>
      </c>
      <c r="U121" t="s">
        <v>288</v>
      </c>
    </row>
    <row r="122" spans="1:21" ht="12.75">
      <c r="A122">
        <v>1</v>
      </c>
      <c r="B122">
        <v>13</v>
      </c>
      <c r="C122" t="s">
        <v>247</v>
      </c>
      <c r="D122">
        <v>0</v>
      </c>
      <c r="E122">
        <v>1303630</v>
      </c>
      <c r="F122" t="s">
        <v>118</v>
      </c>
      <c r="G122">
        <v>1119</v>
      </c>
      <c r="H122">
        <v>10</v>
      </c>
      <c r="J122">
        <v>36</v>
      </c>
      <c r="K122">
        <v>0</v>
      </c>
      <c r="L122">
        <f t="shared" si="2"/>
        <v>1165</v>
      </c>
      <c r="M122">
        <v>4113</v>
      </c>
      <c r="N122">
        <f t="shared" si="3"/>
        <v>0.2832482372963773</v>
      </c>
      <c r="O122">
        <v>1159</v>
      </c>
      <c r="P122">
        <v>1159</v>
      </c>
      <c r="Q122">
        <v>1159</v>
      </c>
      <c r="R122">
        <v>1734.8577250000003</v>
      </c>
      <c r="S122">
        <v>1792.5208500000003</v>
      </c>
      <c r="T122">
        <v>22748</v>
      </c>
      <c r="U122" t="s">
        <v>289</v>
      </c>
    </row>
    <row r="123" spans="1:21" ht="12.75">
      <c r="A123">
        <v>1</v>
      </c>
      <c r="B123">
        <v>13</v>
      </c>
      <c r="C123" t="s">
        <v>247</v>
      </c>
      <c r="D123">
        <v>0</v>
      </c>
      <c r="E123">
        <v>1303660</v>
      </c>
      <c r="F123" t="s">
        <v>119</v>
      </c>
      <c r="G123">
        <v>319</v>
      </c>
      <c r="H123">
        <v>0</v>
      </c>
      <c r="J123">
        <v>3</v>
      </c>
      <c r="K123">
        <v>0</v>
      </c>
      <c r="L123">
        <f t="shared" si="2"/>
        <v>322</v>
      </c>
      <c r="M123">
        <v>1069</v>
      </c>
      <c r="N123">
        <f t="shared" si="3"/>
        <v>0.30121608980355474</v>
      </c>
      <c r="O123">
        <v>321</v>
      </c>
      <c r="P123">
        <v>321</v>
      </c>
      <c r="Q123">
        <v>321</v>
      </c>
      <c r="R123">
        <v>500.320425</v>
      </c>
      <c r="S123">
        <v>525.19105</v>
      </c>
      <c r="T123">
        <v>6163</v>
      </c>
      <c r="U123" t="s">
        <v>288</v>
      </c>
    </row>
    <row r="124" spans="1:21" ht="12.75">
      <c r="A124">
        <v>1</v>
      </c>
      <c r="B124">
        <v>13</v>
      </c>
      <c r="C124" t="s">
        <v>247</v>
      </c>
      <c r="D124">
        <v>0</v>
      </c>
      <c r="E124">
        <v>1303690</v>
      </c>
      <c r="F124" t="s">
        <v>120</v>
      </c>
      <c r="G124">
        <v>1035</v>
      </c>
      <c r="H124">
        <v>4</v>
      </c>
      <c r="J124">
        <v>17</v>
      </c>
      <c r="K124">
        <v>0</v>
      </c>
      <c r="L124">
        <f t="shared" si="2"/>
        <v>1056</v>
      </c>
      <c r="M124">
        <v>3431</v>
      </c>
      <c r="N124">
        <f t="shared" si="3"/>
        <v>0.30778198775867094</v>
      </c>
      <c r="O124">
        <v>1049</v>
      </c>
      <c r="P124">
        <v>1049</v>
      </c>
      <c r="Q124">
        <v>1049</v>
      </c>
      <c r="R124">
        <v>1663.2998749999997</v>
      </c>
      <c r="S124">
        <v>1763.1495499999999</v>
      </c>
      <c r="T124">
        <v>19976</v>
      </c>
      <c r="U124" t="s">
        <v>288</v>
      </c>
    </row>
    <row r="125" spans="1:21" ht="12.75">
      <c r="A125">
        <v>1</v>
      </c>
      <c r="B125">
        <v>13</v>
      </c>
      <c r="C125" t="s">
        <v>247</v>
      </c>
      <c r="D125">
        <v>0</v>
      </c>
      <c r="E125">
        <v>1303720</v>
      </c>
      <c r="F125" t="s">
        <v>121</v>
      </c>
      <c r="G125">
        <v>594</v>
      </c>
      <c r="H125">
        <v>0</v>
      </c>
      <c r="J125">
        <v>29</v>
      </c>
      <c r="K125">
        <v>0</v>
      </c>
      <c r="L125">
        <f t="shared" si="2"/>
        <v>623</v>
      </c>
      <c r="M125">
        <v>4346</v>
      </c>
      <c r="N125">
        <f t="shared" si="3"/>
        <v>0.14335020708697652</v>
      </c>
      <c r="O125">
        <v>630</v>
      </c>
      <c r="P125">
        <v>0</v>
      </c>
      <c r="Q125">
        <v>630</v>
      </c>
      <c r="R125">
        <v>630</v>
      </c>
      <c r="S125">
        <v>630</v>
      </c>
      <c r="T125">
        <v>25145</v>
      </c>
      <c r="U125" t="s">
        <v>289</v>
      </c>
    </row>
    <row r="126" spans="1:21" ht="12.75">
      <c r="A126">
        <v>1</v>
      </c>
      <c r="B126">
        <v>13</v>
      </c>
      <c r="C126" t="s">
        <v>247</v>
      </c>
      <c r="D126">
        <v>0</v>
      </c>
      <c r="E126">
        <v>1303750</v>
      </c>
      <c r="F126" t="s">
        <v>122</v>
      </c>
      <c r="G126">
        <v>394</v>
      </c>
      <c r="H126">
        <v>0</v>
      </c>
      <c r="J126">
        <v>6</v>
      </c>
      <c r="K126">
        <v>0</v>
      </c>
      <c r="L126">
        <f t="shared" si="2"/>
        <v>400</v>
      </c>
      <c r="M126">
        <v>1624</v>
      </c>
      <c r="N126">
        <f t="shared" si="3"/>
        <v>0.24630541871921183</v>
      </c>
      <c r="O126">
        <v>401</v>
      </c>
      <c r="P126">
        <v>401</v>
      </c>
      <c r="Q126">
        <v>401</v>
      </c>
      <c r="R126">
        <v>543.4358</v>
      </c>
      <c r="S126">
        <v>537.8908</v>
      </c>
      <c r="T126">
        <v>9060</v>
      </c>
      <c r="U126" t="s">
        <v>288</v>
      </c>
    </row>
    <row r="127" spans="1:21" ht="12.75">
      <c r="A127">
        <v>1</v>
      </c>
      <c r="B127">
        <v>13</v>
      </c>
      <c r="C127" t="s">
        <v>247</v>
      </c>
      <c r="D127">
        <v>0</v>
      </c>
      <c r="E127">
        <v>1303780</v>
      </c>
      <c r="F127" t="s">
        <v>123</v>
      </c>
      <c r="G127">
        <v>540</v>
      </c>
      <c r="H127">
        <v>0</v>
      </c>
      <c r="J127">
        <v>9</v>
      </c>
      <c r="K127">
        <v>0</v>
      </c>
      <c r="L127">
        <f t="shared" si="2"/>
        <v>549</v>
      </c>
      <c r="M127">
        <v>3391</v>
      </c>
      <c r="N127">
        <f t="shared" si="3"/>
        <v>0.16189914479504572</v>
      </c>
      <c r="O127">
        <v>545</v>
      </c>
      <c r="P127">
        <v>545</v>
      </c>
      <c r="Q127">
        <v>545</v>
      </c>
      <c r="R127">
        <v>557.51165</v>
      </c>
      <c r="S127">
        <v>553.3411</v>
      </c>
      <c r="T127">
        <v>18165</v>
      </c>
      <c r="U127" t="s">
        <v>288</v>
      </c>
    </row>
    <row r="128" spans="1:21" ht="12.75">
      <c r="A128">
        <v>1</v>
      </c>
      <c r="B128">
        <v>13</v>
      </c>
      <c r="C128" t="s">
        <v>247</v>
      </c>
      <c r="D128">
        <v>0</v>
      </c>
      <c r="E128">
        <v>1303840</v>
      </c>
      <c r="F128" t="s">
        <v>124</v>
      </c>
      <c r="G128">
        <v>1569</v>
      </c>
      <c r="H128">
        <v>5</v>
      </c>
      <c r="J128">
        <v>50</v>
      </c>
      <c r="K128">
        <v>0</v>
      </c>
      <c r="L128">
        <f t="shared" si="2"/>
        <v>1624</v>
      </c>
      <c r="M128">
        <v>8120</v>
      </c>
      <c r="N128">
        <f t="shared" si="3"/>
        <v>0.2</v>
      </c>
      <c r="O128">
        <v>1641</v>
      </c>
      <c r="P128">
        <v>1641</v>
      </c>
      <c r="Q128">
        <v>1641</v>
      </c>
      <c r="R128">
        <v>2116</v>
      </c>
      <c r="S128">
        <v>2116</v>
      </c>
      <c r="T128">
        <v>40664</v>
      </c>
      <c r="U128" t="s">
        <v>289</v>
      </c>
    </row>
    <row r="129" spans="1:21" ht="12.75">
      <c r="A129">
        <v>1</v>
      </c>
      <c r="B129">
        <v>13</v>
      </c>
      <c r="C129" t="s">
        <v>247</v>
      </c>
      <c r="D129">
        <v>0</v>
      </c>
      <c r="E129">
        <v>1303870</v>
      </c>
      <c r="F129" t="s">
        <v>125</v>
      </c>
      <c r="G129">
        <v>8773</v>
      </c>
      <c r="H129">
        <v>56</v>
      </c>
      <c r="J129">
        <v>131</v>
      </c>
      <c r="K129">
        <v>0</v>
      </c>
      <c r="L129">
        <f t="shared" si="2"/>
        <v>8960</v>
      </c>
      <c r="M129">
        <v>34651</v>
      </c>
      <c r="N129">
        <f t="shared" si="3"/>
        <v>0.2585783960058873</v>
      </c>
      <c r="O129">
        <v>8945</v>
      </c>
      <c r="P129">
        <v>8945</v>
      </c>
      <c r="Q129">
        <v>8945</v>
      </c>
      <c r="R129">
        <v>16960.5</v>
      </c>
      <c r="S129">
        <v>19315</v>
      </c>
      <c r="T129">
        <v>175701</v>
      </c>
      <c r="U129" t="s">
        <v>289</v>
      </c>
    </row>
    <row r="130" spans="1:21" ht="12.75">
      <c r="A130">
        <v>1</v>
      </c>
      <c r="B130">
        <v>13</v>
      </c>
      <c r="C130" t="s">
        <v>247</v>
      </c>
      <c r="D130">
        <v>0</v>
      </c>
      <c r="E130">
        <v>1303930</v>
      </c>
      <c r="F130" t="s">
        <v>126</v>
      </c>
      <c r="G130">
        <v>2965</v>
      </c>
      <c r="H130">
        <v>2</v>
      </c>
      <c r="J130">
        <v>31</v>
      </c>
      <c r="K130">
        <v>0</v>
      </c>
      <c r="L130">
        <f t="shared" si="2"/>
        <v>2998</v>
      </c>
      <c r="M130">
        <v>20156</v>
      </c>
      <c r="N130">
        <f t="shared" si="3"/>
        <v>0.14873982933121652</v>
      </c>
      <c r="O130">
        <v>3002</v>
      </c>
      <c r="P130">
        <v>0</v>
      </c>
      <c r="Q130">
        <v>3002</v>
      </c>
      <c r="R130">
        <v>4527.5</v>
      </c>
      <c r="S130">
        <v>4712.5</v>
      </c>
      <c r="T130">
        <v>96019</v>
      </c>
      <c r="U130" t="s">
        <v>289</v>
      </c>
    </row>
    <row r="131" spans="1:21" ht="12.75">
      <c r="A131">
        <v>1</v>
      </c>
      <c r="B131">
        <v>13</v>
      </c>
      <c r="C131" t="s">
        <v>247</v>
      </c>
      <c r="D131">
        <v>0</v>
      </c>
      <c r="E131">
        <v>1303960</v>
      </c>
      <c r="F131" t="s">
        <v>127</v>
      </c>
      <c r="G131">
        <v>428</v>
      </c>
      <c r="H131">
        <v>0</v>
      </c>
      <c r="J131">
        <v>17</v>
      </c>
      <c r="K131">
        <v>0</v>
      </c>
      <c r="L131">
        <f t="shared" si="2"/>
        <v>445</v>
      </c>
      <c r="M131">
        <v>6197</v>
      </c>
      <c r="N131">
        <f t="shared" si="3"/>
        <v>0.07180893980958529</v>
      </c>
      <c r="O131">
        <v>436</v>
      </c>
      <c r="P131">
        <v>0</v>
      </c>
      <c r="Q131">
        <v>436</v>
      </c>
      <c r="R131">
        <v>436</v>
      </c>
      <c r="S131">
        <v>436</v>
      </c>
      <c r="T131">
        <v>31367</v>
      </c>
      <c r="U131" t="s">
        <v>289</v>
      </c>
    </row>
    <row r="132" spans="1:21" ht="12.75">
      <c r="A132">
        <v>1</v>
      </c>
      <c r="B132">
        <v>13</v>
      </c>
      <c r="C132" t="s">
        <v>247</v>
      </c>
      <c r="D132">
        <v>0</v>
      </c>
      <c r="E132">
        <v>1303990</v>
      </c>
      <c r="F132" t="s">
        <v>128</v>
      </c>
      <c r="G132">
        <v>439</v>
      </c>
      <c r="H132">
        <v>0</v>
      </c>
      <c r="J132">
        <v>5</v>
      </c>
      <c r="K132">
        <v>0</v>
      </c>
      <c r="L132">
        <f t="shared" si="2"/>
        <v>444</v>
      </c>
      <c r="M132">
        <v>2604</v>
      </c>
      <c r="N132">
        <f t="shared" si="3"/>
        <v>0.17050691244239632</v>
      </c>
      <c r="O132">
        <v>442</v>
      </c>
      <c r="P132">
        <v>442</v>
      </c>
      <c r="Q132">
        <v>442</v>
      </c>
      <c r="R132">
        <v>469.2226</v>
      </c>
      <c r="S132">
        <v>460.1484</v>
      </c>
      <c r="T132">
        <v>13963</v>
      </c>
      <c r="U132" t="s">
        <v>288</v>
      </c>
    </row>
    <row r="133" spans="1:21" ht="12.75">
      <c r="A133">
        <v>1</v>
      </c>
      <c r="B133">
        <v>13</v>
      </c>
      <c r="C133" t="s">
        <v>247</v>
      </c>
      <c r="D133">
        <v>0</v>
      </c>
      <c r="E133">
        <v>1304020</v>
      </c>
      <c r="F133" t="s">
        <v>129</v>
      </c>
      <c r="G133">
        <v>2134</v>
      </c>
      <c r="H133">
        <v>4</v>
      </c>
      <c r="J133">
        <v>54</v>
      </c>
      <c r="K133">
        <v>0</v>
      </c>
      <c r="L133">
        <f t="shared" si="2"/>
        <v>2192</v>
      </c>
      <c r="M133">
        <v>28554</v>
      </c>
      <c r="N133">
        <f t="shared" si="3"/>
        <v>0.07676682776493661</v>
      </c>
      <c r="O133">
        <v>2212</v>
      </c>
      <c r="P133">
        <v>0</v>
      </c>
      <c r="Q133">
        <v>2212</v>
      </c>
      <c r="R133">
        <v>2972.5</v>
      </c>
      <c r="S133">
        <v>2972.5</v>
      </c>
      <c r="T133">
        <v>127906</v>
      </c>
      <c r="U133" t="s">
        <v>289</v>
      </c>
    </row>
    <row r="134" spans="1:21" ht="12.75">
      <c r="A134">
        <v>1</v>
      </c>
      <c r="B134">
        <v>13</v>
      </c>
      <c r="C134" t="s">
        <v>247</v>
      </c>
      <c r="D134">
        <v>0</v>
      </c>
      <c r="E134">
        <v>1304050</v>
      </c>
      <c r="F134" t="s">
        <v>130</v>
      </c>
      <c r="G134">
        <v>1191</v>
      </c>
      <c r="H134">
        <v>0</v>
      </c>
      <c r="J134">
        <v>32</v>
      </c>
      <c r="K134">
        <v>0</v>
      </c>
      <c r="L134">
        <f t="shared" si="2"/>
        <v>1223</v>
      </c>
      <c r="M134">
        <v>4534</v>
      </c>
      <c r="N134">
        <f t="shared" si="3"/>
        <v>0.2697397441552713</v>
      </c>
      <c r="O134">
        <v>1216</v>
      </c>
      <c r="P134">
        <v>1216</v>
      </c>
      <c r="Q134">
        <v>1216</v>
      </c>
      <c r="R134">
        <v>1758.35155</v>
      </c>
      <c r="S134">
        <v>1791.1003</v>
      </c>
      <c r="T134">
        <v>25672</v>
      </c>
      <c r="U134" t="s">
        <v>289</v>
      </c>
    </row>
    <row r="135" spans="1:21" ht="12.75">
      <c r="A135">
        <v>1</v>
      </c>
      <c r="B135">
        <v>13</v>
      </c>
      <c r="C135" t="s">
        <v>247</v>
      </c>
      <c r="D135">
        <v>0</v>
      </c>
      <c r="E135">
        <v>1304080</v>
      </c>
      <c r="F135" t="s">
        <v>131</v>
      </c>
      <c r="G135">
        <v>303</v>
      </c>
      <c r="H135">
        <v>0</v>
      </c>
      <c r="J135">
        <v>5</v>
      </c>
      <c r="K135">
        <v>0</v>
      </c>
      <c r="L135">
        <f t="shared" si="2"/>
        <v>308</v>
      </c>
      <c r="M135">
        <v>872</v>
      </c>
      <c r="N135">
        <f t="shared" si="3"/>
        <v>0.3532110091743119</v>
      </c>
      <c r="O135">
        <v>306</v>
      </c>
      <c r="P135">
        <v>306</v>
      </c>
      <c r="Q135">
        <v>306</v>
      </c>
      <c r="R135">
        <v>550.761</v>
      </c>
      <c r="S135">
        <v>625.3796</v>
      </c>
      <c r="T135">
        <v>4163</v>
      </c>
      <c r="U135" t="s">
        <v>288</v>
      </c>
    </row>
    <row r="136" spans="1:21" ht="12.75">
      <c r="A136">
        <v>1</v>
      </c>
      <c r="B136">
        <v>13</v>
      </c>
      <c r="C136" t="s">
        <v>247</v>
      </c>
      <c r="D136">
        <v>0</v>
      </c>
      <c r="E136">
        <v>1304110</v>
      </c>
      <c r="F136" t="s">
        <v>132</v>
      </c>
      <c r="G136">
        <v>791</v>
      </c>
      <c r="H136">
        <v>0</v>
      </c>
      <c r="J136">
        <v>40</v>
      </c>
      <c r="K136">
        <v>0</v>
      </c>
      <c r="L136">
        <f t="shared" si="2"/>
        <v>831</v>
      </c>
      <c r="M136">
        <v>5196</v>
      </c>
      <c r="N136">
        <f t="shared" si="3"/>
        <v>0.15993071593533487</v>
      </c>
      <c r="O136">
        <v>844</v>
      </c>
      <c r="P136">
        <v>844</v>
      </c>
      <c r="Q136">
        <v>844</v>
      </c>
      <c r="R136">
        <v>920.5</v>
      </c>
      <c r="S136">
        <v>920.5</v>
      </c>
      <c r="T136">
        <v>30488</v>
      </c>
      <c r="U136" t="s">
        <v>289</v>
      </c>
    </row>
    <row r="137" spans="1:21" ht="12.75">
      <c r="A137">
        <v>1</v>
      </c>
      <c r="B137">
        <v>13</v>
      </c>
      <c r="C137" t="s">
        <v>247</v>
      </c>
      <c r="D137">
        <v>0</v>
      </c>
      <c r="E137">
        <v>1304140</v>
      </c>
      <c r="F137" t="s">
        <v>133</v>
      </c>
      <c r="G137">
        <v>857</v>
      </c>
      <c r="H137">
        <v>0</v>
      </c>
      <c r="J137">
        <v>3</v>
      </c>
      <c r="K137">
        <v>0</v>
      </c>
      <c r="L137">
        <f t="shared" si="2"/>
        <v>860</v>
      </c>
      <c r="M137">
        <v>3265</v>
      </c>
      <c r="N137">
        <f t="shared" si="3"/>
        <v>0.26339969372128635</v>
      </c>
      <c r="O137">
        <v>862</v>
      </c>
      <c r="P137">
        <v>862</v>
      </c>
      <c r="Q137">
        <v>862</v>
      </c>
      <c r="R137">
        <v>1232.0661249999998</v>
      </c>
      <c r="S137">
        <v>1248.8192499999998</v>
      </c>
      <c r="T137">
        <v>17881</v>
      </c>
      <c r="U137" t="s">
        <v>288</v>
      </c>
    </row>
    <row r="138" spans="1:21" ht="12.75">
      <c r="A138">
        <v>1</v>
      </c>
      <c r="B138">
        <v>13</v>
      </c>
      <c r="C138" t="s">
        <v>247</v>
      </c>
      <c r="D138">
        <v>0</v>
      </c>
      <c r="E138">
        <v>1304170</v>
      </c>
      <c r="F138" t="s">
        <v>134</v>
      </c>
      <c r="G138">
        <v>460</v>
      </c>
      <c r="H138">
        <v>8</v>
      </c>
      <c r="J138">
        <v>13</v>
      </c>
      <c r="K138">
        <v>0</v>
      </c>
      <c r="L138">
        <f aca="true" t="shared" si="4" ref="L138:L193">SUM(G138:K138)</f>
        <v>481</v>
      </c>
      <c r="M138">
        <v>3272</v>
      </c>
      <c r="N138">
        <f aca="true" t="shared" si="5" ref="N138:N191">L138/M138</f>
        <v>0.1470048899755501</v>
      </c>
      <c r="O138">
        <v>472</v>
      </c>
      <c r="P138">
        <v>0</v>
      </c>
      <c r="Q138">
        <v>472</v>
      </c>
      <c r="R138">
        <v>472</v>
      </c>
      <c r="S138">
        <v>472</v>
      </c>
      <c r="T138">
        <v>17204</v>
      </c>
      <c r="U138" t="s">
        <v>288</v>
      </c>
    </row>
    <row r="139" spans="1:21" ht="12.75">
      <c r="A139">
        <v>1</v>
      </c>
      <c r="B139">
        <v>13</v>
      </c>
      <c r="C139" t="s">
        <v>247</v>
      </c>
      <c r="D139">
        <v>0</v>
      </c>
      <c r="E139">
        <v>1304200</v>
      </c>
      <c r="F139" t="s">
        <v>135</v>
      </c>
      <c r="G139">
        <v>1727</v>
      </c>
      <c r="H139">
        <v>51</v>
      </c>
      <c r="J139">
        <v>119</v>
      </c>
      <c r="K139">
        <v>0</v>
      </c>
      <c r="L139">
        <f t="shared" si="4"/>
        <v>1897</v>
      </c>
      <c r="M139">
        <v>7608</v>
      </c>
      <c r="N139">
        <f t="shared" si="5"/>
        <v>0.2493427970557308</v>
      </c>
      <c r="O139">
        <v>1849</v>
      </c>
      <c r="P139">
        <v>1849</v>
      </c>
      <c r="Q139">
        <v>1849</v>
      </c>
      <c r="R139">
        <v>2471.9085999999998</v>
      </c>
      <c r="S139">
        <v>2431.1436</v>
      </c>
      <c r="T139">
        <v>41460</v>
      </c>
      <c r="U139" t="s">
        <v>289</v>
      </c>
    </row>
    <row r="140" spans="1:21" ht="12.75">
      <c r="A140">
        <v>1</v>
      </c>
      <c r="B140">
        <v>13</v>
      </c>
      <c r="C140" t="s">
        <v>247</v>
      </c>
      <c r="D140">
        <v>0</v>
      </c>
      <c r="E140">
        <v>1304220</v>
      </c>
      <c r="F140" t="s">
        <v>136</v>
      </c>
      <c r="G140">
        <v>359</v>
      </c>
      <c r="H140">
        <v>0</v>
      </c>
      <c r="J140">
        <v>5</v>
      </c>
      <c r="K140">
        <v>0</v>
      </c>
      <c r="L140">
        <f t="shared" si="4"/>
        <v>364</v>
      </c>
      <c r="M140">
        <v>1556</v>
      </c>
      <c r="N140">
        <f t="shared" si="5"/>
        <v>0.23393316195372751</v>
      </c>
      <c r="O140">
        <v>362</v>
      </c>
      <c r="P140">
        <v>362</v>
      </c>
      <c r="Q140">
        <v>362</v>
      </c>
      <c r="R140">
        <v>465.1576999999999</v>
      </c>
      <c r="S140">
        <v>448.74019999999996</v>
      </c>
      <c r="T140">
        <v>9843</v>
      </c>
      <c r="U140" t="s">
        <v>288</v>
      </c>
    </row>
    <row r="141" spans="1:21" ht="12.75">
      <c r="A141">
        <v>1</v>
      </c>
      <c r="B141">
        <v>13</v>
      </c>
      <c r="C141" t="s">
        <v>247</v>
      </c>
      <c r="D141">
        <v>0</v>
      </c>
      <c r="E141">
        <v>1304260</v>
      </c>
      <c r="F141" t="s">
        <v>137</v>
      </c>
      <c r="G141">
        <v>717</v>
      </c>
      <c r="H141">
        <v>0</v>
      </c>
      <c r="J141">
        <v>11</v>
      </c>
      <c r="K141">
        <v>0</v>
      </c>
      <c r="L141">
        <f t="shared" si="4"/>
        <v>728</v>
      </c>
      <c r="M141">
        <v>3241</v>
      </c>
      <c r="N141">
        <f t="shared" si="5"/>
        <v>0.22462203023758098</v>
      </c>
      <c r="O141">
        <v>728</v>
      </c>
      <c r="P141">
        <v>728</v>
      </c>
      <c r="Q141">
        <v>728</v>
      </c>
      <c r="R141">
        <v>903.850325</v>
      </c>
      <c r="S141">
        <v>856.6484499999999</v>
      </c>
      <c r="T141">
        <v>20251</v>
      </c>
      <c r="U141" t="s">
        <v>289</v>
      </c>
    </row>
    <row r="142" spans="1:21" ht="12.75">
      <c r="A142">
        <v>1</v>
      </c>
      <c r="B142">
        <v>13</v>
      </c>
      <c r="C142" t="s">
        <v>247</v>
      </c>
      <c r="D142">
        <v>0</v>
      </c>
      <c r="E142">
        <v>1304290</v>
      </c>
      <c r="F142" t="s">
        <v>138</v>
      </c>
      <c r="G142">
        <v>146</v>
      </c>
      <c r="H142">
        <v>0</v>
      </c>
      <c r="J142">
        <v>1</v>
      </c>
      <c r="K142">
        <v>0</v>
      </c>
      <c r="L142">
        <f t="shared" si="4"/>
        <v>147</v>
      </c>
      <c r="M142">
        <v>473</v>
      </c>
      <c r="N142">
        <f t="shared" si="5"/>
        <v>0.3107822410147992</v>
      </c>
      <c r="O142">
        <v>146</v>
      </c>
      <c r="P142">
        <v>146</v>
      </c>
      <c r="Q142">
        <v>146</v>
      </c>
      <c r="R142">
        <v>233.80212500000005</v>
      </c>
      <c r="S142">
        <v>249.2976500000001</v>
      </c>
      <c r="T142">
        <v>2666</v>
      </c>
      <c r="U142" t="s">
        <v>288</v>
      </c>
    </row>
    <row r="143" spans="1:21" ht="12.75">
      <c r="A143">
        <v>1</v>
      </c>
      <c r="B143">
        <v>13</v>
      </c>
      <c r="C143" t="s">
        <v>247</v>
      </c>
      <c r="D143">
        <v>0</v>
      </c>
      <c r="E143">
        <v>1304320</v>
      </c>
      <c r="F143" t="s">
        <v>139</v>
      </c>
      <c r="G143">
        <v>464</v>
      </c>
      <c r="H143">
        <v>0</v>
      </c>
      <c r="J143">
        <v>8</v>
      </c>
      <c r="K143">
        <v>0</v>
      </c>
      <c r="L143">
        <f t="shared" si="4"/>
        <v>472</v>
      </c>
      <c r="M143">
        <v>2682</v>
      </c>
      <c r="N143">
        <f t="shared" si="5"/>
        <v>0.17598806860551827</v>
      </c>
      <c r="O143">
        <v>476</v>
      </c>
      <c r="P143">
        <v>476</v>
      </c>
      <c r="Q143">
        <v>476</v>
      </c>
      <c r="R143">
        <v>519.6083000000001</v>
      </c>
      <c r="S143">
        <v>505.07220000000007</v>
      </c>
      <c r="T143">
        <v>16519</v>
      </c>
      <c r="U143" t="s">
        <v>288</v>
      </c>
    </row>
    <row r="144" spans="1:21" ht="12.75">
      <c r="A144">
        <v>1</v>
      </c>
      <c r="B144">
        <v>13</v>
      </c>
      <c r="C144" t="s">
        <v>247</v>
      </c>
      <c r="D144">
        <v>0</v>
      </c>
      <c r="E144">
        <v>1304350</v>
      </c>
      <c r="F144" t="s">
        <v>140</v>
      </c>
      <c r="G144">
        <v>443</v>
      </c>
      <c r="H144">
        <v>0</v>
      </c>
      <c r="J144">
        <v>5</v>
      </c>
      <c r="K144">
        <v>0</v>
      </c>
      <c r="L144">
        <f t="shared" si="4"/>
        <v>448</v>
      </c>
      <c r="M144">
        <v>1340</v>
      </c>
      <c r="N144">
        <f t="shared" si="5"/>
        <v>0.33432835820895523</v>
      </c>
      <c r="O144">
        <v>445</v>
      </c>
      <c r="P144">
        <v>445</v>
      </c>
      <c r="Q144">
        <v>445</v>
      </c>
      <c r="R144">
        <v>764.3575</v>
      </c>
      <c r="S144">
        <v>847.487</v>
      </c>
      <c r="T144">
        <v>7294</v>
      </c>
      <c r="U144" t="s">
        <v>288</v>
      </c>
    </row>
    <row r="145" spans="1:21" ht="12.75">
      <c r="A145">
        <v>1</v>
      </c>
      <c r="B145">
        <v>13</v>
      </c>
      <c r="C145" t="s">
        <v>247</v>
      </c>
      <c r="D145">
        <v>0</v>
      </c>
      <c r="E145">
        <v>1304380</v>
      </c>
      <c r="F145" t="s">
        <v>141</v>
      </c>
      <c r="G145">
        <v>11611</v>
      </c>
      <c r="H145">
        <v>46</v>
      </c>
      <c r="J145">
        <v>146</v>
      </c>
      <c r="K145">
        <v>0</v>
      </c>
      <c r="L145">
        <f t="shared" si="4"/>
        <v>11803</v>
      </c>
      <c r="M145">
        <v>37067</v>
      </c>
      <c r="N145">
        <f t="shared" si="5"/>
        <v>0.3184233954730623</v>
      </c>
      <c r="O145">
        <v>11795</v>
      </c>
      <c r="P145">
        <v>11795</v>
      </c>
      <c r="Q145">
        <v>11795</v>
      </c>
      <c r="R145">
        <v>24085.5</v>
      </c>
      <c r="S145">
        <v>28933.75</v>
      </c>
      <c r="T145">
        <v>197372</v>
      </c>
      <c r="U145" t="s">
        <v>289</v>
      </c>
    </row>
    <row r="146" spans="5:21" ht="12.75">
      <c r="E146">
        <v>1304410</v>
      </c>
      <c r="F146" t="s">
        <v>142</v>
      </c>
      <c r="G146">
        <v>2413</v>
      </c>
      <c r="H146">
        <v>18</v>
      </c>
      <c r="J146">
        <v>30</v>
      </c>
      <c r="K146">
        <v>0</v>
      </c>
      <c r="L146">
        <f t="shared" si="4"/>
        <v>2461</v>
      </c>
      <c r="M146">
        <v>16413</v>
      </c>
      <c r="N146">
        <f t="shared" si="5"/>
        <v>0.149942119051971</v>
      </c>
      <c r="O146">
        <v>2469</v>
      </c>
      <c r="P146">
        <v>2469</v>
      </c>
      <c r="Q146">
        <v>2469</v>
      </c>
      <c r="R146">
        <v>3461.5</v>
      </c>
      <c r="S146">
        <v>3513.25</v>
      </c>
      <c r="T146">
        <v>82052</v>
      </c>
      <c r="U146" t="s">
        <v>289</v>
      </c>
    </row>
    <row r="147" spans="1:21" ht="12.75">
      <c r="A147">
        <v>1</v>
      </c>
      <c r="B147">
        <v>13</v>
      </c>
      <c r="C147" t="s">
        <v>247</v>
      </c>
      <c r="D147">
        <v>0</v>
      </c>
      <c r="E147">
        <v>1304440</v>
      </c>
      <c r="F147" t="s">
        <v>143</v>
      </c>
      <c r="G147">
        <v>1865</v>
      </c>
      <c r="H147">
        <v>44</v>
      </c>
      <c r="J147">
        <v>86</v>
      </c>
      <c r="K147">
        <v>0</v>
      </c>
      <c r="L147">
        <f t="shared" si="4"/>
        <v>1995</v>
      </c>
      <c r="M147">
        <v>6361</v>
      </c>
      <c r="N147">
        <f t="shared" si="5"/>
        <v>0.31362993240056597</v>
      </c>
      <c r="O147">
        <v>1984</v>
      </c>
      <c r="P147">
        <v>1984</v>
      </c>
      <c r="Q147">
        <v>1984</v>
      </c>
      <c r="R147">
        <v>3211.0461250000008</v>
      </c>
      <c r="S147">
        <v>3445.136050000001</v>
      </c>
      <c r="T147">
        <v>37499</v>
      </c>
      <c r="U147" t="s">
        <v>289</v>
      </c>
    </row>
    <row r="148" spans="1:21" ht="12.75">
      <c r="A148">
        <v>1</v>
      </c>
      <c r="B148">
        <v>13</v>
      </c>
      <c r="C148" t="s">
        <v>247</v>
      </c>
      <c r="D148">
        <v>0</v>
      </c>
      <c r="E148">
        <v>1304470</v>
      </c>
      <c r="F148" t="s">
        <v>144</v>
      </c>
      <c r="G148">
        <v>181</v>
      </c>
      <c r="H148">
        <v>0</v>
      </c>
      <c r="J148">
        <v>3</v>
      </c>
      <c r="K148">
        <v>0</v>
      </c>
      <c r="L148">
        <f t="shared" si="4"/>
        <v>184</v>
      </c>
      <c r="M148">
        <v>814</v>
      </c>
      <c r="N148">
        <f t="shared" si="5"/>
        <v>0.22604422604422605</v>
      </c>
      <c r="O148">
        <v>184</v>
      </c>
      <c r="P148">
        <v>184</v>
      </c>
      <c r="Q148">
        <v>184</v>
      </c>
      <c r="R148">
        <v>229.90255000000002</v>
      </c>
      <c r="S148">
        <v>218.6263</v>
      </c>
      <c r="T148">
        <v>4123</v>
      </c>
      <c r="U148" t="s">
        <v>288</v>
      </c>
    </row>
    <row r="149" spans="1:21" ht="12.75">
      <c r="A149">
        <v>1</v>
      </c>
      <c r="B149">
        <v>13</v>
      </c>
      <c r="C149" t="s">
        <v>247</v>
      </c>
      <c r="D149">
        <v>0</v>
      </c>
      <c r="E149">
        <v>1304500</v>
      </c>
      <c r="F149" t="s">
        <v>145</v>
      </c>
      <c r="G149">
        <v>760</v>
      </c>
      <c r="H149">
        <v>0</v>
      </c>
      <c r="J149">
        <v>9</v>
      </c>
      <c r="K149">
        <v>0</v>
      </c>
      <c r="L149">
        <f t="shared" si="4"/>
        <v>769</v>
      </c>
      <c r="M149">
        <v>2860</v>
      </c>
      <c r="N149">
        <f t="shared" si="5"/>
        <v>0.2688811188811189</v>
      </c>
      <c r="O149">
        <v>772</v>
      </c>
      <c r="P149">
        <v>772</v>
      </c>
      <c r="Q149">
        <v>772</v>
      </c>
      <c r="R149">
        <v>1121.5495</v>
      </c>
      <c r="S149">
        <v>1144.687</v>
      </c>
      <c r="T149">
        <v>15037</v>
      </c>
      <c r="U149" t="s">
        <v>288</v>
      </c>
    </row>
    <row r="150" spans="1:21" ht="12.75">
      <c r="A150">
        <v>1</v>
      </c>
      <c r="B150">
        <v>13</v>
      </c>
      <c r="C150" t="s">
        <v>247</v>
      </c>
      <c r="D150">
        <v>0</v>
      </c>
      <c r="E150">
        <v>1304530</v>
      </c>
      <c r="F150" t="s">
        <v>146</v>
      </c>
      <c r="G150">
        <v>523</v>
      </c>
      <c r="H150">
        <v>10</v>
      </c>
      <c r="J150">
        <v>6</v>
      </c>
      <c r="K150">
        <v>0</v>
      </c>
      <c r="L150">
        <f t="shared" si="4"/>
        <v>539</v>
      </c>
      <c r="M150">
        <v>1660</v>
      </c>
      <c r="N150">
        <f t="shared" si="5"/>
        <v>0.32469879518072287</v>
      </c>
      <c r="O150">
        <v>539</v>
      </c>
      <c r="P150">
        <v>539</v>
      </c>
      <c r="Q150">
        <v>539</v>
      </c>
      <c r="R150">
        <v>907.0175</v>
      </c>
      <c r="S150">
        <v>994.6629999999998</v>
      </c>
      <c r="T150">
        <v>9081</v>
      </c>
      <c r="U150" t="s">
        <v>288</v>
      </c>
    </row>
    <row r="151" spans="1:21" ht="12.75">
      <c r="A151">
        <v>1</v>
      </c>
      <c r="B151">
        <v>13</v>
      </c>
      <c r="C151" t="s">
        <v>247</v>
      </c>
      <c r="D151">
        <v>0</v>
      </c>
      <c r="E151">
        <v>1304540</v>
      </c>
      <c r="F151" t="s">
        <v>147</v>
      </c>
      <c r="G151">
        <v>240</v>
      </c>
      <c r="H151">
        <v>0</v>
      </c>
      <c r="J151">
        <v>5</v>
      </c>
      <c r="K151">
        <v>0</v>
      </c>
      <c r="L151">
        <f t="shared" si="4"/>
        <v>245</v>
      </c>
      <c r="M151">
        <v>929</v>
      </c>
      <c r="N151">
        <f t="shared" si="5"/>
        <v>0.263724434876211</v>
      </c>
      <c r="O151">
        <v>244</v>
      </c>
      <c r="P151">
        <v>244</v>
      </c>
      <c r="Q151">
        <v>244</v>
      </c>
      <c r="R151">
        <v>347.39492500000006</v>
      </c>
      <c r="S151">
        <v>351.52805000000006</v>
      </c>
      <c r="T151">
        <v>4687</v>
      </c>
      <c r="U151" t="s">
        <v>288</v>
      </c>
    </row>
    <row r="152" spans="1:21" ht="12.75">
      <c r="A152">
        <v>1</v>
      </c>
      <c r="B152">
        <v>13</v>
      </c>
      <c r="C152" t="s">
        <v>247</v>
      </c>
      <c r="D152">
        <v>0</v>
      </c>
      <c r="E152">
        <v>1304560</v>
      </c>
      <c r="F152" t="s">
        <v>148</v>
      </c>
      <c r="G152">
        <v>915</v>
      </c>
      <c r="H152">
        <v>0</v>
      </c>
      <c r="J152">
        <v>34</v>
      </c>
      <c r="K152">
        <v>0</v>
      </c>
      <c r="L152">
        <f t="shared" si="4"/>
        <v>949</v>
      </c>
      <c r="M152">
        <v>4214</v>
      </c>
      <c r="N152">
        <f t="shared" si="5"/>
        <v>0.2252017085904129</v>
      </c>
      <c r="O152">
        <v>952</v>
      </c>
      <c r="P152">
        <v>952</v>
      </c>
      <c r="Q152">
        <v>952</v>
      </c>
      <c r="R152">
        <v>1188.80755</v>
      </c>
      <c r="S152">
        <v>1130.1563</v>
      </c>
      <c r="T152">
        <v>25268</v>
      </c>
      <c r="U152" t="s">
        <v>289</v>
      </c>
    </row>
    <row r="153" spans="1:21" ht="12.75">
      <c r="A153">
        <v>1</v>
      </c>
      <c r="B153">
        <v>13</v>
      </c>
      <c r="C153" t="s">
        <v>247</v>
      </c>
      <c r="D153">
        <v>0</v>
      </c>
      <c r="E153">
        <v>1304590</v>
      </c>
      <c r="F153" t="s">
        <v>149</v>
      </c>
      <c r="G153">
        <v>269</v>
      </c>
      <c r="H153">
        <v>0</v>
      </c>
      <c r="J153">
        <v>3</v>
      </c>
      <c r="K153">
        <v>0</v>
      </c>
      <c r="L153">
        <f t="shared" si="4"/>
        <v>272</v>
      </c>
      <c r="M153">
        <v>765</v>
      </c>
      <c r="N153">
        <f t="shared" si="5"/>
        <v>0.35555555555555557</v>
      </c>
      <c r="O153">
        <v>272</v>
      </c>
      <c r="P153">
        <v>272</v>
      </c>
      <c r="Q153">
        <v>272</v>
      </c>
      <c r="R153">
        <v>494.71062500000005</v>
      </c>
      <c r="S153">
        <v>564.6082500000001</v>
      </c>
      <c r="T153">
        <v>4647</v>
      </c>
      <c r="U153" t="s">
        <v>288</v>
      </c>
    </row>
    <row r="154" spans="5:21" ht="12.75">
      <c r="E154">
        <v>1304620</v>
      </c>
      <c r="F154" t="s">
        <v>150</v>
      </c>
      <c r="G154">
        <v>2032</v>
      </c>
      <c r="H154">
        <v>8</v>
      </c>
      <c r="J154">
        <v>15</v>
      </c>
      <c r="K154">
        <v>0</v>
      </c>
      <c r="L154">
        <f t="shared" si="4"/>
        <v>2055</v>
      </c>
      <c r="M154">
        <v>6400</v>
      </c>
      <c r="N154">
        <f t="shared" si="5"/>
        <v>0.32109375</v>
      </c>
      <c r="O154">
        <v>2069</v>
      </c>
      <c r="P154">
        <v>2069</v>
      </c>
      <c r="Q154">
        <v>2069</v>
      </c>
      <c r="R154">
        <v>3467.45</v>
      </c>
      <c r="S154">
        <v>3794.02</v>
      </c>
      <c r="T154">
        <v>32532</v>
      </c>
      <c r="U154" t="s">
        <v>289</v>
      </c>
    </row>
    <row r="155" spans="1:21" ht="12.75">
      <c r="A155">
        <v>1</v>
      </c>
      <c r="B155">
        <v>13</v>
      </c>
      <c r="C155" t="s">
        <v>247</v>
      </c>
      <c r="D155">
        <v>0</v>
      </c>
      <c r="E155">
        <v>1304650</v>
      </c>
      <c r="F155" t="s">
        <v>151</v>
      </c>
      <c r="G155">
        <v>362</v>
      </c>
      <c r="H155">
        <v>0</v>
      </c>
      <c r="J155">
        <v>2</v>
      </c>
      <c r="K155">
        <v>0</v>
      </c>
      <c r="L155">
        <f t="shared" si="4"/>
        <v>364</v>
      </c>
      <c r="M155">
        <v>1160</v>
      </c>
      <c r="N155">
        <f t="shared" si="5"/>
        <v>0.3137931034482759</v>
      </c>
      <c r="O155">
        <v>365</v>
      </c>
      <c r="P155">
        <v>365</v>
      </c>
      <c r="Q155">
        <v>365</v>
      </c>
      <c r="R155">
        <v>595.955</v>
      </c>
      <c r="S155">
        <v>642.638</v>
      </c>
      <c r="T155">
        <v>6607</v>
      </c>
      <c r="U155" t="s">
        <v>288</v>
      </c>
    </row>
    <row r="156" spans="1:21" ht="12.75">
      <c r="A156">
        <v>1</v>
      </c>
      <c r="B156">
        <v>13</v>
      </c>
      <c r="C156" t="s">
        <v>247</v>
      </c>
      <c r="D156">
        <v>0</v>
      </c>
      <c r="E156">
        <v>1304680</v>
      </c>
      <c r="F156" t="s">
        <v>152</v>
      </c>
      <c r="G156">
        <v>98</v>
      </c>
      <c r="H156">
        <v>0</v>
      </c>
      <c r="J156">
        <v>0</v>
      </c>
      <c r="K156">
        <v>0</v>
      </c>
      <c r="L156">
        <f t="shared" si="4"/>
        <v>98</v>
      </c>
      <c r="M156">
        <v>262</v>
      </c>
      <c r="N156">
        <f t="shared" si="5"/>
        <v>0.37404580152671757</v>
      </c>
      <c r="O156">
        <v>99</v>
      </c>
      <c r="P156">
        <v>99</v>
      </c>
      <c r="Q156">
        <v>99</v>
      </c>
      <c r="R156">
        <v>188.42475000000002</v>
      </c>
      <c r="S156">
        <v>219.66910000000001</v>
      </c>
      <c r="T156">
        <v>1884</v>
      </c>
      <c r="U156" t="s">
        <v>288</v>
      </c>
    </row>
    <row r="157" spans="1:21" ht="12.75">
      <c r="A157">
        <v>1</v>
      </c>
      <c r="B157">
        <v>13</v>
      </c>
      <c r="C157" t="s">
        <v>247</v>
      </c>
      <c r="D157">
        <v>0</v>
      </c>
      <c r="E157">
        <v>1304770</v>
      </c>
      <c r="F157" t="s">
        <v>153</v>
      </c>
      <c r="G157">
        <v>1108</v>
      </c>
      <c r="H157">
        <v>0</v>
      </c>
      <c r="J157">
        <v>2</v>
      </c>
      <c r="K157">
        <v>0</v>
      </c>
      <c r="L157">
        <f t="shared" si="4"/>
        <v>1110</v>
      </c>
      <c r="M157">
        <v>3628</v>
      </c>
      <c r="N157">
        <f t="shared" si="5"/>
        <v>0.3059536934950386</v>
      </c>
      <c r="O157">
        <v>1114</v>
      </c>
      <c r="P157">
        <v>1114</v>
      </c>
      <c r="Q157">
        <v>1114</v>
      </c>
      <c r="R157">
        <v>1774.3015000000003</v>
      </c>
      <c r="S157">
        <v>1885.8454</v>
      </c>
      <c r="T157">
        <v>23176</v>
      </c>
      <c r="U157" t="s">
        <v>289</v>
      </c>
    </row>
    <row r="158" spans="1:21" ht="12.75">
      <c r="A158">
        <v>1</v>
      </c>
      <c r="B158">
        <v>13</v>
      </c>
      <c r="C158" t="s">
        <v>247</v>
      </c>
      <c r="D158">
        <v>0</v>
      </c>
      <c r="E158">
        <v>1304800</v>
      </c>
      <c r="F158" t="s">
        <v>154</v>
      </c>
      <c r="G158">
        <v>475</v>
      </c>
      <c r="H158">
        <v>0</v>
      </c>
      <c r="J158">
        <v>1</v>
      </c>
      <c r="K158">
        <v>0</v>
      </c>
      <c r="L158">
        <f t="shared" si="4"/>
        <v>476</v>
      </c>
      <c r="M158">
        <v>1603</v>
      </c>
      <c r="N158">
        <f t="shared" si="5"/>
        <v>0.29694323144104806</v>
      </c>
      <c r="O158">
        <v>477</v>
      </c>
      <c r="P158">
        <v>477</v>
      </c>
      <c r="Q158">
        <v>477</v>
      </c>
      <c r="R158">
        <v>739.371975</v>
      </c>
      <c r="S158">
        <v>774.49135</v>
      </c>
      <c r="T158">
        <v>8738</v>
      </c>
      <c r="U158" t="s">
        <v>288</v>
      </c>
    </row>
    <row r="159" spans="1:21" ht="12.75">
      <c r="A159">
        <v>1</v>
      </c>
      <c r="B159">
        <v>13</v>
      </c>
      <c r="C159" t="s">
        <v>247</v>
      </c>
      <c r="D159">
        <v>0</v>
      </c>
      <c r="E159">
        <v>1304830</v>
      </c>
      <c r="F159" t="s">
        <v>155</v>
      </c>
      <c r="G159">
        <v>551</v>
      </c>
      <c r="H159">
        <v>0</v>
      </c>
      <c r="J159">
        <v>4</v>
      </c>
      <c r="K159">
        <v>0</v>
      </c>
      <c r="L159">
        <f t="shared" si="4"/>
        <v>555</v>
      </c>
      <c r="M159">
        <v>1762</v>
      </c>
      <c r="N159">
        <f t="shared" si="5"/>
        <v>0.31498297389330304</v>
      </c>
      <c r="O159">
        <v>560</v>
      </c>
      <c r="P159">
        <v>560</v>
      </c>
      <c r="Q159">
        <v>560</v>
      </c>
      <c r="R159">
        <v>923.3622499999999</v>
      </c>
      <c r="S159">
        <v>1001.2440999999999</v>
      </c>
      <c r="T159">
        <v>13366</v>
      </c>
      <c r="U159" t="s">
        <v>288</v>
      </c>
    </row>
    <row r="160" spans="1:21" ht="12.75">
      <c r="A160">
        <v>1</v>
      </c>
      <c r="B160">
        <v>13</v>
      </c>
      <c r="C160" t="s">
        <v>247</v>
      </c>
      <c r="D160">
        <v>0</v>
      </c>
      <c r="E160">
        <v>1304860</v>
      </c>
      <c r="F160" t="s">
        <v>156</v>
      </c>
      <c r="G160">
        <v>815</v>
      </c>
      <c r="H160">
        <v>0</v>
      </c>
      <c r="J160">
        <v>6</v>
      </c>
      <c r="K160">
        <v>0</v>
      </c>
      <c r="L160">
        <f t="shared" si="4"/>
        <v>821</v>
      </c>
      <c r="M160">
        <v>1958</v>
      </c>
      <c r="N160">
        <f t="shared" si="5"/>
        <v>0.4193054136874362</v>
      </c>
      <c r="O160">
        <v>816</v>
      </c>
      <c r="P160">
        <v>816</v>
      </c>
      <c r="Q160">
        <v>816</v>
      </c>
      <c r="R160">
        <v>1706.0683499999998</v>
      </c>
      <c r="S160">
        <v>2085.1930999999995</v>
      </c>
      <c r="T160">
        <v>10260</v>
      </c>
      <c r="U160" t="s">
        <v>288</v>
      </c>
    </row>
    <row r="161" spans="1:21" ht="12.75">
      <c r="A161">
        <v>1</v>
      </c>
      <c r="B161">
        <v>13</v>
      </c>
      <c r="C161" t="s">
        <v>247</v>
      </c>
      <c r="D161">
        <v>0</v>
      </c>
      <c r="E161">
        <v>1304890</v>
      </c>
      <c r="F161" t="s">
        <v>157</v>
      </c>
      <c r="G161">
        <v>1048</v>
      </c>
      <c r="H161">
        <v>0</v>
      </c>
      <c r="J161">
        <v>13</v>
      </c>
      <c r="K161">
        <v>0</v>
      </c>
      <c r="L161">
        <f t="shared" si="4"/>
        <v>1061</v>
      </c>
      <c r="M161">
        <v>4792</v>
      </c>
      <c r="N161">
        <f t="shared" si="5"/>
        <v>0.22141068447412354</v>
      </c>
      <c r="O161">
        <v>1064</v>
      </c>
      <c r="P161">
        <v>1064</v>
      </c>
      <c r="Q161">
        <v>1064</v>
      </c>
      <c r="R161">
        <v>1305.4214000000002</v>
      </c>
      <c r="S161">
        <v>1250.5</v>
      </c>
      <c r="T161">
        <v>26010</v>
      </c>
      <c r="U161" t="s">
        <v>289</v>
      </c>
    </row>
    <row r="162" spans="1:21" ht="12.75">
      <c r="A162">
        <v>1</v>
      </c>
      <c r="B162">
        <v>13</v>
      </c>
      <c r="C162" t="s">
        <v>247</v>
      </c>
      <c r="D162">
        <v>0</v>
      </c>
      <c r="E162">
        <v>1305280</v>
      </c>
      <c r="F162" t="s">
        <v>158</v>
      </c>
      <c r="G162">
        <v>1164</v>
      </c>
      <c r="H162">
        <v>24</v>
      </c>
      <c r="J162">
        <v>38</v>
      </c>
      <c r="K162">
        <v>0</v>
      </c>
      <c r="L162">
        <f t="shared" si="4"/>
        <v>1226</v>
      </c>
      <c r="M162">
        <v>4974</v>
      </c>
      <c r="N162">
        <f t="shared" si="5"/>
        <v>0.24648170486529955</v>
      </c>
      <c r="O162">
        <v>1219</v>
      </c>
      <c r="P162">
        <v>1219</v>
      </c>
      <c r="Q162">
        <v>1219</v>
      </c>
      <c r="R162">
        <v>1641.47455</v>
      </c>
      <c r="S162">
        <v>1619.8982999999998</v>
      </c>
      <c r="T162">
        <v>27562</v>
      </c>
      <c r="U162" t="s">
        <v>289</v>
      </c>
    </row>
    <row r="163" spans="1:21" ht="12.75">
      <c r="A163">
        <v>1</v>
      </c>
      <c r="B163">
        <v>13</v>
      </c>
      <c r="C163" t="s">
        <v>247</v>
      </c>
      <c r="D163">
        <v>0</v>
      </c>
      <c r="E163">
        <v>1304950</v>
      </c>
      <c r="F163" t="s">
        <v>159</v>
      </c>
      <c r="G163">
        <v>825</v>
      </c>
      <c r="H163">
        <v>37</v>
      </c>
      <c r="J163">
        <v>10</v>
      </c>
      <c r="K163">
        <v>0</v>
      </c>
      <c r="L163">
        <f t="shared" si="4"/>
        <v>872</v>
      </c>
      <c r="M163">
        <v>3356</v>
      </c>
      <c r="N163">
        <f t="shared" si="5"/>
        <v>0.2598331346841478</v>
      </c>
      <c r="O163">
        <v>874</v>
      </c>
      <c r="P163">
        <v>874</v>
      </c>
      <c r="Q163">
        <v>874</v>
      </c>
      <c r="R163">
        <v>1236.3427000000001</v>
      </c>
      <c r="S163">
        <v>1247.5502000000001</v>
      </c>
      <c r="T163">
        <v>19227</v>
      </c>
      <c r="U163" t="s">
        <v>288</v>
      </c>
    </row>
    <row r="164" spans="1:21" ht="12.75">
      <c r="A164">
        <v>1</v>
      </c>
      <c r="B164">
        <v>13</v>
      </c>
      <c r="C164" t="s">
        <v>247</v>
      </c>
      <c r="D164">
        <v>0</v>
      </c>
      <c r="E164">
        <v>1304980</v>
      </c>
      <c r="F164" t="s">
        <v>160</v>
      </c>
      <c r="G164">
        <v>3192</v>
      </c>
      <c r="H164">
        <v>0</v>
      </c>
      <c r="J164">
        <v>75</v>
      </c>
      <c r="K164">
        <v>0</v>
      </c>
      <c r="L164">
        <f t="shared" si="4"/>
        <v>3267</v>
      </c>
      <c r="M164">
        <v>7971</v>
      </c>
      <c r="N164">
        <f t="shared" si="5"/>
        <v>0.4098607452013549</v>
      </c>
      <c r="O164">
        <v>3271</v>
      </c>
      <c r="P164">
        <v>3271</v>
      </c>
      <c r="Q164">
        <v>3271</v>
      </c>
      <c r="R164">
        <v>6741.674575</v>
      </c>
      <c r="S164">
        <v>8183.230949999999</v>
      </c>
      <c r="T164">
        <v>41610</v>
      </c>
      <c r="U164" t="s">
        <v>289</v>
      </c>
    </row>
    <row r="165" spans="1:21" ht="12.75">
      <c r="A165">
        <v>1</v>
      </c>
      <c r="B165">
        <v>13</v>
      </c>
      <c r="C165" t="s">
        <v>247</v>
      </c>
      <c r="D165">
        <v>0</v>
      </c>
      <c r="E165">
        <v>1305040</v>
      </c>
      <c r="F165" t="s">
        <v>161</v>
      </c>
      <c r="G165">
        <v>1030</v>
      </c>
      <c r="H165">
        <v>0</v>
      </c>
      <c r="J165">
        <v>11</v>
      </c>
      <c r="K165">
        <v>0</v>
      </c>
      <c r="L165">
        <f t="shared" si="4"/>
        <v>1041</v>
      </c>
      <c r="M165">
        <v>3260</v>
      </c>
      <c r="N165">
        <f t="shared" si="5"/>
        <v>0.3193251533742331</v>
      </c>
      <c r="O165">
        <v>1047</v>
      </c>
      <c r="P165">
        <v>1047</v>
      </c>
      <c r="Q165">
        <v>1047</v>
      </c>
      <c r="R165">
        <v>1743.8174999999999</v>
      </c>
      <c r="S165">
        <v>1901.543</v>
      </c>
      <c r="T165">
        <v>16746</v>
      </c>
      <c r="U165" t="s">
        <v>288</v>
      </c>
    </row>
    <row r="166" spans="1:21" ht="12.75">
      <c r="A166">
        <v>1</v>
      </c>
      <c r="B166">
        <v>13</v>
      </c>
      <c r="C166" t="s">
        <v>247</v>
      </c>
      <c r="D166">
        <v>0</v>
      </c>
      <c r="E166">
        <v>1305070</v>
      </c>
      <c r="F166" t="s">
        <v>162</v>
      </c>
      <c r="G166">
        <v>254</v>
      </c>
      <c r="H166">
        <v>0</v>
      </c>
      <c r="J166">
        <v>6</v>
      </c>
      <c r="K166">
        <v>0</v>
      </c>
      <c r="L166">
        <f t="shared" si="4"/>
        <v>260</v>
      </c>
      <c r="M166">
        <v>1400</v>
      </c>
      <c r="N166">
        <f t="shared" si="5"/>
        <v>0.18571428571428572</v>
      </c>
      <c r="O166">
        <v>264</v>
      </c>
      <c r="P166">
        <v>264</v>
      </c>
      <c r="Q166">
        <v>264</v>
      </c>
      <c r="R166">
        <v>298.41</v>
      </c>
      <c r="S166">
        <v>286.94</v>
      </c>
      <c r="T166">
        <v>10894</v>
      </c>
      <c r="U166" t="s">
        <v>288</v>
      </c>
    </row>
    <row r="167" spans="1:21" ht="12.75">
      <c r="A167">
        <v>1</v>
      </c>
      <c r="B167">
        <v>13</v>
      </c>
      <c r="C167" t="s">
        <v>247</v>
      </c>
      <c r="D167">
        <v>0</v>
      </c>
      <c r="E167">
        <v>1305100</v>
      </c>
      <c r="F167" t="s">
        <v>163</v>
      </c>
      <c r="G167">
        <v>373</v>
      </c>
      <c r="H167">
        <v>0</v>
      </c>
      <c r="J167">
        <v>0</v>
      </c>
      <c r="K167">
        <v>0</v>
      </c>
      <c r="L167">
        <f t="shared" si="4"/>
        <v>373</v>
      </c>
      <c r="M167">
        <v>1186</v>
      </c>
      <c r="N167">
        <f t="shared" si="5"/>
        <v>0.3145025295109612</v>
      </c>
      <c r="O167">
        <v>373</v>
      </c>
      <c r="P167">
        <v>373</v>
      </c>
      <c r="Q167">
        <v>373</v>
      </c>
      <c r="R167">
        <v>608.72425</v>
      </c>
      <c r="S167">
        <v>656.2272999999999</v>
      </c>
      <c r="T167">
        <v>6938</v>
      </c>
      <c r="U167" t="s">
        <v>288</v>
      </c>
    </row>
    <row r="168" spans="1:21" ht="12.75">
      <c r="A168">
        <v>1</v>
      </c>
      <c r="B168">
        <v>13</v>
      </c>
      <c r="C168" t="s">
        <v>247</v>
      </c>
      <c r="D168">
        <v>0</v>
      </c>
      <c r="E168">
        <v>1305130</v>
      </c>
      <c r="F168" t="s">
        <v>164</v>
      </c>
      <c r="G168">
        <v>63</v>
      </c>
      <c r="H168">
        <v>0</v>
      </c>
      <c r="J168">
        <v>2</v>
      </c>
      <c r="K168">
        <v>0</v>
      </c>
      <c r="L168">
        <f t="shared" si="4"/>
        <v>65</v>
      </c>
      <c r="M168">
        <v>313</v>
      </c>
      <c r="N168">
        <f t="shared" si="5"/>
        <v>0.20766773162939298</v>
      </c>
      <c r="O168">
        <v>64</v>
      </c>
      <c r="P168">
        <v>64</v>
      </c>
      <c r="Q168">
        <v>64</v>
      </c>
      <c r="R168">
        <v>75.42595</v>
      </c>
      <c r="S168">
        <v>71.6173</v>
      </c>
      <c r="T168">
        <v>2097</v>
      </c>
      <c r="U168" t="s">
        <v>288</v>
      </c>
    </row>
    <row r="169" spans="1:21" ht="12.75">
      <c r="A169">
        <v>1</v>
      </c>
      <c r="B169">
        <v>13</v>
      </c>
      <c r="C169" t="s">
        <v>247</v>
      </c>
      <c r="D169">
        <v>0</v>
      </c>
      <c r="E169">
        <v>1300001</v>
      </c>
      <c r="F169" t="s">
        <v>165</v>
      </c>
      <c r="G169">
        <v>2573</v>
      </c>
      <c r="H169">
        <v>66</v>
      </c>
      <c r="J169">
        <v>83</v>
      </c>
      <c r="K169">
        <v>0</v>
      </c>
      <c r="L169">
        <f t="shared" si="4"/>
        <v>2722</v>
      </c>
      <c r="M169">
        <v>12164</v>
      </c>
      <c r="N169">
        <f t="shared" si="5"/>
        <v>0.22377507398881946</v>
      </c>
      <c r="O169">
        <v>2723</v>
      </c>
      <c r="P169">
        <v>2723</v>
      </c>
      <c r="Q169">
        <v>2723</v>
      </c>
      <c r="R169">
        <v>3969.5</v>
      </c>
      <c r="S169">
        <v>4084.75</v>
      </c>
      <c r="T169">
        <v>63535</v>
      </c>
      <c r="U169" t="s">
        <v>289</v>
      </c>
    </row>
    <row r="170" spans="1:21" ht="12.75">
      <c r="A170">
        <v>1</v>
      </c>
      <c r="B170">
        <v>13</v>
      </c>
      <c r="C170" t="s">
        <v>247</v>
      </c>
      <c r="D170">
        <v>0</v>
      </c>
      <c r="E170">
        <v>1305190</v>
      </c>
      <c r="F170" t="s">
        <v>166</v>
      </c>
      <c r="G170">
        <v>630</v>
      </c>
      <c r="H170">
        <v>0</v>
      </c>
      <c r="J170">
        <v>3</v>
      </c>
      <c r="K170">
        <v>0</v>
      </c>
      <c r="L170">
        <f t="shared" si="4"/>
        <v>633</v>
      </c>
      <c r="M170">
        <v>1862</v>
      </c>
      <c r="N170">
        <f t="shared" si="5"/>
        <v>0.3399570354457572</v>
      </c>
      <c r="O170">
        <v>636</v>
      </c>
      <c r="P170">
        <v>636</v>
      </c>
      <c r="Q170">
        <v>636</v>
      </c>
      <c r="R170">
        <v>1119.47475</v>
      </c>
      <c r="S170">
        <v>1257.0491</v>
      </c>
      <c r="T170">
        <v>9270</v>
      </c>
      <c r="U170" t="s">
        <v>288</v>
      </c>
    </row>
    <row r="171" spans="1:21" ht="12.75">
      <c r="A171">
        <v>1</v>
      </c>
      <c r="B171">
        <v>13</v>
      </c>
      <c r="C171" t="s">
        <v>247</v>
      </c>
      <c r="D171">
        <v>0</v>
      </c>
      <c r="E171">
        <v>1305220</v>
      </c>
      <c r="F171" t="s">
        <v>167</v>
      </c>
      <c r="G171">
        <v>461</v>
      </c>
      <c r="H171">
        <v>0</v>
      </c>
      <c r="J171">
        <v>8</v>
      </c>
      <c r="K171">
        <v>0</v>
      </c>
      <c r="L171">
        <f t="shared" si="4"/>
        <v>469</v>
      </c>
      <c r="M171">
        <v>1810</v>
      </c>
      <c r="N171">
        <f t="shared" si="5"/>
        <v>0.2591160220994475</v>
      </c>
      <c r="O171">
        <v>466</v>
      </c>
      <c r="P171">
        <v>466</v>
      </c>
      <c r="Q171">
        <v>466</v>
      </c>
      <c r="R171">
        <v>653.3582500000001</v>
      </c>
      <c r="S171">
        <v>656.7145000000002</v>
      </c>
      <c r="T171">
        <v>10280</v>
      </c>
      <c r="U171" t="s">
        <v>288</v>
      </c>
    </row>
    <row r="172" spans="1:21" ht="12.75">
      <c r="A172">
        <v>1</v>
      </c>
      <c r="B172">
        <v>13</v>
      </c>
      <c r="C172" t="s">
        <v>247</v>
      </c>
      <c r="D172">
        <v>0</v>
      </c>
      <c r="E172">
        <v>1305250</v>
      </c>
      <c r="F172" t="s">
        <v>168</v>
      </c>
      <c r="G172">
        <v>538</v>
      </c>
      <c r="H172">
        <v>0</v>
      </c>
      <c r="J172">
        <v>6</v>
      </c>
      <c r="K172">
        <v>0</v>
      </c>
      <c r="L172">
        <f t="shared" si="4"/>
        <v>544</v>
      </c>
      <c r="M172">
        <v>3095</v>
      </c>
      <c r="N172">
        <f t="shared" si="5"/>
        <v>0.17576736672051696</v>
      </c>
      <c r="O172">
        <v>544</v>
      </c>
      <c r="P172">
        <v>544</v>
      </c>
      <c r="Q172">
        <v>544</v>
      </c>
      <c r="R172">
        <v>590.34925</v>
      </c>
      <c r="S172">
        <v>574.8995</v>
      </c>
      <c r="T172">
        <v>20968</v>
      </c>
      <c r="U172" t="s">
        <v>289</v>
      </c>
    </row>
    <row r="173" spans="5:21" ht="12.75">
      <c r="E173">
        <v>1305310</v>
      </c>
      <c r="F173" t="s">
        <v>169</v>
      </c>
      <c r="G173">
        <v>2934</v>
      </c>
      <c r="H173">
        <v>8</v>
      </c>
      <c r="J173">
        <v>61</v>
      </c>
      <c r="K173">
        <v>0</v>
      </c>
      <c r="L173">
        <f t="shared" si="4"/>
        <v>3003</v>
      </c>
      <c r="M173">
        <v>8531</v>
      </c>
      <c r="N173">
        <f t="shared" si="5"/>
        <v>0.35201031532059546</v>
      </c>
      <c r="O173">
        <v>3012</v>
      </c>
      <c r="P173">
        <v>3012</v>
      </c>
      <c r="Q173">
        <v>3012</v>
      </c>
      <c r="R173">
        <v>5447.787375000001</v>
      </c>
      <c r="S173">
        <v>6200.704550000001</v>
      </c>
      <c r="T173">
        <v>48920</v>
      </c>
      <c r="U173" t="s">
        <v>289</v>
      </c>
    </row>
    <row r="174" spans="5:21" ht="12.75">
      <c r="E174">
        <v>1305340</v>
      </c>
      <c r="F174" t="s">
        <v>170</v>
      </c>
      <c r="G174">
        <v>524</v>
      </c>
      <c r="H174">
        <v>0</v>
      </c>
      <c r="J174">
        <v>6</v>
      </c>
      <c r="K174">
        <v>0</v>
      </c>
      <c r="L174">
        <f t="shared" si="4"/>
        <v>530</v>
      </c>
      <c r="M174">
        <v>2116</v>
      </c>
      <c r="N174">
        <f t="shared" si="5"/>
        <v>0.2504725897920605</v>
      </c>
      <c r="O174">
        <v>532</v>
      </c>
      <c r="P174">
        <v>532</v>
      </c>
      <c r="Q174">
        <v>532</v>
      </c>
      <c r="R174">
        <v>731.8597000000001</v>
      </c>
      <c r="S174">
        <v>729.3922</v>
      </c>
      <c r="T174">
        <v>11074</v>
      </c>
      <c r="U174" t="s">
        <v>288</v>
      </c>
    </row>
    <row r="175" spans="1:21" ht="12.75">
      <c r="A175">
        <v>1</v>
      </c>
      <c r="B175">
        <v>13</v>
      </c>
      <c r="C175" t="s">
        <v>247</v>
      </c>
      <c r="D175">
        <v>0</v>
      </c>
      <c r="E175">
        <v>1305370</v>
      </c>
      <c r="F175" t="s">
        <v>171</v>
      </c>
      <c r="G175">
        <v>2145</v>
      </c>
      <c r="H175">
        <v>18</v>
      </c>
      <c r="J175">
        <v>55</v>
      </c>
      <c r="K175">
        <v>0</v>
      </c>
      <c r="L175">
        <f t="shared" si="4"/>
        <v>2218</v>
      </c>
      <c r="M175">
        <v>10855</v>
      </c>
      <c r="N175">
        <f t="shared" si="5"/>
        <v>0.20432980193459235</v>
      </c>
      <c r="O175">
        <v>2224</v>
      </c>
      <c r="P175">
        <v>2224</v>
      </c>
      <c r="Q175">
        <v>2224</v>
      </c>
      <c r="R175">
        <v>2990.5</v>
      </c>
      <c r="S175">
        <v>2990.5</v>
      </c>
      <c r="T175">
        <v>62028</v>
      </c>
      <c r="U175" t="s">
        <v>289</v>
      </c>
    </row>
    <row r="176" spans="1:21" ht="12.75">
      <c r="A176">
        <v>1</v>
      </c>
      <c r="B176">
        <v>13</v>
      </c>
      <c r="C176" t="s">
        <v>247</v>
      </c>
      <c r="D176">
        <v>0</v>
      </c>
      <c r="E176">
        <v>1305390</v>
      </c>
      <c r="F176" t="s">
        <v>172</v>
      </c>
      <c r="G176">
        <v>2184</v>
      </c>
      <c r="H176">
        <v>9</v>
      </c>
      <c r="J176">
        <v>44</v>
      </c>
      <c r="K176">
        <v>0</v>
      </c>
      <c r="L176">
        <f t="shared" si="4"/>
        <v>2237</v>
      </c>
      <c r="M176">
        <v>15472</v>
      </c>
      <c r="N176">
        <f t="shared" si="5"/>
        <v>0.14458376421923474</v>
      </c>
      <c r="O176">
        <v>2228</v>
      </c>
      <c r="P176">
        <v>0</v>
      </c>
      <c r="Q176">
        <v>2228</v>
      </c>
      <c r="R176">
        <v>2996.5</v>
      </c>
      <c r="S176">
        <v>2996.5</v>
      </c>
      <c r="T176">
        <v>78457</v>
      </c>
      <c r="U176" t="s">
        <v>289</v>
      </c>
    </row>
    <row r="177" spans="1:21" ht="12.75">
      <c r="A177">
        <v>1</v>
      </c>
      <c r="B177">
        <v>13</v>
      </c>
      <c r="C177" t="s">
        <v>247</v>
      </c>
      <c r="D177">
        <v>0</v>
      </c>
      <c r="E177">
        <v>1305430</v>
      </c>
      <c r="F177" t="s">
        <v>173</v>
      </c>
      <c r="G177">
        <v>1715</v>
      </c>
      <c r="H177">
        <v>0</v>
      </c>
      <c r="J177">
        <v>19</v>
      </c>
      <c r="K177">
        <v>0</v>
      </c>
      <c r="L177">
        <f t="shared" si="4"/>
        <v>1734</v>
      </c>
      <c r="M177">
        <v>6163</v>
      </c>
      <c r="N177">
        <f t="shared" si="5"/>
        <v>0.2813564822326789</v>
      </c>
      <c r="O177">
        <v>1752</v>
      </c>
      <c r="P177">
        <v>1752</v>
      </c>
      <c r="Q177">
        <v>1752</v>
      </c>
      <c r="R177">
        <v>2637.8739750000004</v>
      </c>
      <c r="S177">
        <v>2731.9433500000005</v>
      </c>
      <c r="T177">
        <v>35831</v>
      </c>
      <c r="U177" t="s">
        <v>289</v>
      </c>
    </row>
    <row r="178" spans="1:21" ht="12.75">
      <c r="A178">
        <v>1</v>
      </c>
      <c r="B178">
        <v>13</v>
      </c>
      <c r="C178" t="s">
        <v>247</v>
      </c>
      <c r="D178">
        <v>0</v>
      </c>
      <c r="E178">
        <v>1305460</v>
      </c>
      <c r="F178" t="s">
        <v>174</v>
      </c>
      <c r="G178">
        <v>324</v>
      </c>
      <c r="H178">
        <v>0</v>
      </c>
      <c r="J178">
        <v>0</v>
      </c>
      <c r="K178">
        <v>0</v>
      </c>
      <c r="L178">
        <f t="shared" si="4"/>
        <v>324</v>
      </c>
      <c r="M178">
        <v>1048</v>
      </c>
      <c r="N178">
        <f t="shared" si="5"/>
        <v>0.30916030534351147</v>
      </c>
      <c r="O178">
        <v>324</v>
      </c>
      <c r="P178">
        <v>324</v>
      </c>
      <c r="Q178">
        <v>324</v>
      </c>
      <c r="R178">
        <v>519.6990000000001</v>
      </c>
      <c r="S178">
        <v>554.6764000000001</v>
      </c>
      <c r="T178">
        <v>5908</v>
      </c>
      <c r="U178" t="s">
        <v>288</v>
      </c>
    </row>
    <row r="179" spans="1:21" ht="12.75">
      <c r="A179">
        <v>1</v>
      </c>
      <c r="B179">
        <v>13</v>
      </c>
      <c r="C179" t="s">
        <v>247</v>
      </c>
      <c r="D179">
        <v>0</v>
      </c>
      <c r="E179">
        <v>1305490</v>
      </c>
      <c r="F179" t="s">
        <v>175</v>
      </c>
      <c r="G179">
        <v>972</v>
      </c>
      <c r="H179">
        <v>18</v>
      </c>
      <c r="J179">
        <v>11</v>
      </c>
      <c r="K179">
        <v>0</v>
      </c>
      <c r="L179">
        <f t="shared" si="4"/>
        <v>1001</v>
      </c>
      <c r="M179">
        <v>3632</v>
      </c>
      <c r="N179">
        <f t="shared" si="5"/>
        <v>0.2756057268722467</v>
      </c>
      <c r="O179">
        <v>1009</v>
      </c>
      <c r="P179">
        <v>1009</v>
      </c>
      <c r="Q179">
        <v>1009</v>
      </c>
      <c r="R179">
        <v>1495.8244</v>
      </c>
      <c r="S179">
        <v>1539.5143999999998</v>
      </c>
      <c r="T179">
        <v>20937</v>
      </c>
      <c r="U179" t="s">
        <v>289</v>
      </c>
    </row>
    <row r="180" spans="1:21" ht="12.75">
      <c r="A180">
        <v>1</v>
      </c>
      <c r="B180">
        <v>13</v>
      </c>
      <c r="C180" t="s">
        <v>247</v>
      </c>
      <c r="D180">
        <v>0</v>
      </c>
      <c r="E180">
        <v>1305550</v>
      </c>
      <c r="F180" t="s">
        <v>176</v>
      </c>
      <c r="G180">
        <v>1295</v>
      </c>
      <c r="H180">
        <v>0</v>
      </c>
      <c r="J180">
        <v>14</v>
      </c>
      <c r="K180">
        <v>0</v>
      </c>
      <c r="L180">
        <f t="shared" si="4"/>
        <v>1309</v>
      </c>
      <c r="M180">
        <v>5124</v>
      </c>
      <c r="N180">
        <f t="shared" si="5"/>
        <v>0.25546448087431695</v>
      </c>
      <c r="O180">
        <v>1317</v>
      </c>
      <c r="P180">
        <v>1317</v>
      </c>
      <c r="Q180">
        <v>1317</v>
      </c>
      <c r="R180">
        <v>1844.0733000000005</v>
      </c>
      <c r="S180">
        <v>1852.4658000000004</v>
      </c>
      <c r="T180">
        <v>29046</v>
      </c>
      <c r="U180" t="s">
        <v>289</v>
      </c>
    </row>
    <row r="181" spans="1:21" ht="12.75">
      <c r="A181">
        <v>1</v>
      </c>
      <c r="B181">
        <v>13</v>
      </c>
      <c r="C181" t="s">
        <v>247</v>
      </c>
      <c r="D181">
        <v>0</v>
      </c>
      <c r="E181">
        <v>1305580</v>
      </c>
      <c r="F181" t="s">
        <v>177</v>
      </c>
      <c r="G181">
        <v>114</v>
      </c>
      <c r="H181">
        <v>0</v>
      </c>
      <c r="J181">
        <v>0</v>
      </c>
      <c r="K181">
        <v>0</v>
      </c>
      <c r="L181">
        <f t="shared" si="4"/>
        <v>114</v>
      </c>
      <c r="M181">
        <v>406</v>
      </c>
      <c r="N181">
        <f t="shared" si="5"/>
        <v>0.28078817733990147</v>
      </c>
      <c r="O181">
        <v>114</v>
      </c>
      <c r="P181">
        <v>114</v>
      </c>
      <c r="Q181">
        <v>114</v>
      </c>
      <c r="R181">
        <v>170.23395</v>
      </c>
      <c r="S181">
        <v>175.7227</v>
      </c>
      <c r="T181">
        <v>2245</v>
      </c>
      <c r="U181" t="s">
        <v>288</v>
      </c>
    </row>
    <row r="182" spans="1:21" ht="12.75">
      <c r="A182">
        <v>1</v>
      </c>
      <c r="B182">
        <v>13</v>
      </c>
      <c r="C182" t="s">
        <v>247</v>
      </c>
      <c r="D182">
        <v>0</v>
      </c>
      <c r="E182">
        <v>1305640</v>
      </c>
      <c r="F182" t="s">
        <v>178</v>
      </c>
      <c r="G182">
        <v>282</v>
      </c>
      <c r="H182">
        <v>0</v>
      </c>
      <c r="J182">
        <v>1</v>
      </c>
      <c r="K182">
        <v>0</v>
      </c>
      <c r="L182">
        <f t="shared" si="4"/>
        <v>283</v>
      </c>
      <c r="M182">
        <v>864</v>
      </c>
      <c r="N182">
        <f t="shared" si="5"/>
        <v>0.3275462962962963</v>
      </c>
      <c r="O182">
        <v>285</v>
      </c>
      <c r="P182">
        <v>285</v>
      </c>
      <c r="Q182">
        <v>285</v>
      </c>
      <c r="R182">
        <v>486.58200000000005</v>
      </c>
      <c r="S182">
        <v>537.7752000000002</v>
      </c>
      <c r="T182">
        <v>6830</v>
      </c>
      <c r="U182" t="s">
        <v>288</v>
      </c>
    </row>
    <row r="183" spans="1:21" ht="12.75">
      <c r="A183">
        <v>1</v>
      </c>
      <c r="B183">
        <v>13</v>
      </c>
      <c r="C183" t="s">
        <v>247</v>
      </c>
      <c r="D183">
        <v>0</v>
      </c>
      <c r="E183">
        <v>1305670</v>
      </c>
      <c r="F183" t="s">
        <v>179</v>
      </c>
      <c r="G183">
        <v>676</v>
      </c>
      <c r="H183">
        <v>0</v>
      </c>
      <c r="J183">
        <v>26</v>
      </c>
      <c r="K183">
        <v>0</v>
      </c>
      <c r="L183">
        <f t="shared" si="4"/>
        <v>702</v>
      </c>
      <c r="M183">
        <v>4231</v>
      </c>
      <c r="N183">
        <f t="shared" si="5"/>
        <v>0.16591822264240133</v>
      </c>
      <c r="O183">
        <v>706</v>
      </c>
      <c r="P183">
        <v>706</v>
      </c>
      <c r="Q183">
        <v>706</v>
      </c>
      <c r="R183">
        <v>741.10765</v>
      </c>
      <c r="S183">
        <v>729.4051000000001</v>
      </c>
      <c r="T183">
        <v>25020</v>
      </c>
      <c r="U183" t="s">
        <v>289</v>
      </c>
    </row>
    <row r="184" spans="1:21" ht="12.75">
      <c r="A184">
        <v>1</v>
      </c>
      <c r="B184">
        <v>13</v>
      </c>
      <c r="C184" t="s">
        <v>247</v>
      </c>
      <c r="D184">
        <v>0</v>
      </c>
      <c r="E184">
        <v>1305700</v>
      </c>
      <c r="F184" t="s">
        <v>180</v>
      </c>
      <c r="G184">
        <v>1878</v>
      </c>
      <c r="H184">
        <v>47</v>
      </c>
      <c r="J184">
        <v>62</v>
      </c>
      <c r="K184">
        <v>0</v>
      </c>
      <c r="L184">
        <f t="shared" si="4"/>
        <v>1987</v>
      </c>
      <c r="M184">
        <v>12896</v>
      </c>
      <c r="N184">
        <f t="shared" si="5"/>
        <v>0.1540787841191067</v>
      </c>
      <c r="O184">
        <v>1987</v>
      </c>
      <c r="P184">
        <v>1987</v>
      </c>
      <c r="Q184">
        <v>1987</v>
      </c>
      <c r="R184">
        <v>2635</v>
      </c>
      <c r="S184">
        <v>2635</v>
      </c>
      <c r="T184">
        <v>62022</v>
      </c>
      <c r="U184" t="s">
        <v>289</v>
      </c>
    </row>
    <row r="185" spans="1:21" ht="12.75">
      <c r="A185">
        <v>1</v>
      </c>
      <c r="B185">
        <v>13</v>
      </c>
      <c r="C185" t="s">
        <v>247</v>
      </c>
      <c r="D185">
        <v>0</v>
      </c>
      <c r="E185">
        <v>1305730</v>
      </c>
      <c r="F185" t="s">
        <v>181</v>
      </c>
      <c r="G185">
        <v>399</v>
      </c>
      <c r="H185">
        <v>0</v>
      </c>
      <c r="J185">
        <v>8</v>
      </c>
      <c r="K185">
        <v>0</v>
      </c>
      <c r="L185">
        <f t="shared" si="4"/>
        <v>407</v>
      </c>
      <c r="M185">
        <v>1296</v>
      </c>
      <c r="N185">
        <f t="shared" si="5"/>
        <v>0.3140432098765432</v>
      </c>
      <c r="O185">
        <v>401</v>
      </c>
      <c r="P185">
        <v>401</v>
      </c>
      <c r="Q185">
        <v>401</v>
      </c>
      <c r="R185">
        <v>643.7479999999999</v>
      </c>
      <c r="S185">
        <v>687.4127999999998</v>
      </c>
      <c r="T185">
        <v>8613</v>
      </c>
      <c r="U185" t="s">
        <v>288</v>
      </c>
    </row>
    <row r="186" spans="1:21" ht="12.75">
      <c r="A186">
        <v>1</v>
      </c>
      <c r="B186">
        <v>13</v>
      </c>
      <c r="C186" t="s">
        <v>247</v>
      </c>
      <c r="D186">
        <v>0</v>
      </c>
      <c r="E186">
        <v>1305760</v>
      </c>
      <c r="F186" t="s">
        <v>182</v>
      </c>
      <c r="G186">
        <v>424</v>
      </c>
      <c r="H186">
        <v>0</v>
      </c>
      <c r="J186">
        <v>0</v>
      </c>
      <c r="K186">
        <v>0</v>
      </c>
      <c r="L186">
        <f t="shared" si="4"/>
        <v>424</v>
      </c>
      <c r="M186">
        <v>1636</v>
      </c>
      <c r="N186">
        <f t="shared" si="5"/>
        <v>0.2591687041564792</v>
      </c>
      <c r="O186">
        <v>425</v>
      </c>
      <c r="P186">
        <v>425</v>
      </c>
      <c r="Q186">
        <v>425</v>
      </c>
      <c r="R186">
        <v>600.0437</v>
      </c>
      <c r="S186">
        <v>604.9762</v>
      </c>
      <c r="T186">
        <v>10262</v>
      </c>
      <c r="U186" t="e">
        <v>#REF!</v>
      </c>
    </row>
    <row r="187" spans="1:21" ht="12.75">
      <c r="A187">
        <v>1</v>
      </c>
      <c r="B187">
        <v>13</v>
      </c>
      <c r="C187" t="s">
        <v>247</v>
      </c>
      <c r="D187">
        <v>0</v>
      </c>
      <c r="E187">
        <v>1305790</v>
      </c>
      <c r="F187" t="s">
        <v>183</v>
      </c>
      <c r="G187">
        <v>408</v>
      </c>
      <c r="H187">
        <v>0</v>
      </c>
      <c r="J187">
        <v>10</v>
      </c>
      <c r="K187">
        <v>0</v>
      </c>
      <c r="L187">
        <f t="shared" si="4"/>
        <v>418</v>
      </c>
      <c r="M187">
        <v>1807</v>
      </c>
      <c r="N187">
        <f t="shared" si="5"/>
        <v>0.23132263420033206</v>
      </c>
      <c r="O187">
        <v>417</v>
      </c>
      <c r="P187">
        <v>417</v>
      </c>
      <c r="Q187">
        <v>417</v>
      </c>
      <c r="R187">
        <v>531.706275</v>
      </c>
      <c r="S187">
        <v>510.9431500000001</v>
      </c>
      <c r="T187">
        <v>10064</v>
      </c>
      <c r="U187" t="e">
        <v>#REF!</v>
      </c>
    </row>
    <row r="188" spans="1:21" ht="12.75">
      <c r="A188">
        <v>1</v>
      </c>
      <c r="B188">
        <v>13</v>
      </c>
      <c r="C188" t="s">
        <v>247</v>
      </c>
      <c r="D188">
        <v>0</v>
      </c>
      <c r="E188">
        <v>1305850</v>
      </c>
      <c r="F188" t="s">
        <v>184</v>
      </c>
      <c r="G188">
        <v>940</v>
      </c>
      <c r="H188">
        <v>0</v>
      </c>
      <c r="J188">
        <v>18</v>
      </c>
      <c r="K188">
        <v>0</v>
      </c>
      <c r="L188">
        <f t="shared" si="4"/>
        <v>958</v>
      </c>
      <c r="M188">
        <v>3993</v>
      </c>
      <c r="N188">
        <f t="shared" si="5"/>
        <v>0.2399198597545705</v>
      </c>
      <c r="O188">
        <v>970</v>
      </c>
      <c r="P188">
        <v>970</v>
      </c>
      <c r="Q188">
        <v>970</v>
      </c>
      <c r="R188">
        <v>1296.2787250000001</v>
      </c>
      <c r="S188">
        <v>1274.6668500000003</v>
      </c>
      <c r="T188">
        <v>21285</v>
      </c>
      <c r="U188" t="s">
        <v>289</v>
      </c>
    </row>
    <row r="189" spans="1:21" ht="12.75">
      <c r="A189">
        <v>1</v>
      </c>
      <c r="B189">
        <v>13</v>
      </c>
      <c r="C189" t="s">
        <v>247</v>
      </c>
      <c r="D189">
        <v>0</v>
      </c>
      <c r="E189">
        <v>1300002</v>
      </c>
      <c r="F189" t="s">
        <v>217</v>
      </c>
      <c r="G189">
        <v>451</v>
      </c>
      <c r="H189">
        <v>0</v>
      </c>
      <c r="J189">
        <v>6</v>
      </c>
      <c r="K189">
        <v>0</v>
      </c>
      <c r="L189">
        <f t="shared" si="4"/>
        <v>457</v>
      </c>
      <c r="M189">
        <v>3573</v>
      </c>
      <c r="N189">
        <f t="shared" si="5"/>
        <v>0.12790372236216066</v>
      </c>
      <c r="O189">
        <v>455</v>
      </c>
      <c r="P189">
        <v>0</v>
      </c>
      <c r="Q189">
        <v>455</v>
      </c>
      <c r="R189">
        <v>455</v>
      </c>
      <c r="S189">
        <v>455</v>
      </c>
      <c r="T189">
        <v>18980</v>
      </c>
      <c r="U189" t="s">
        <v>288</v>
      </c>
    </row>
    <row r="190" spans="1:21" ht="12.75">
      <c r="A190">
        <v>1</v>
      </c>
      <c r="B190">
        <v>13</v>
      </c>
      <c r="C190" t="s">
        <v>247</v>
      </c>
      <c r="D190">
        <v>0</v>
      </c>
      <c r="E190">
        <v>1300003</v>
      </c>
      <c r="F190" t="s">
        <v>218</v>
      </c>
      <c r="G190">
        <v>282</v>
      </c>
      <c r="H190">
        <v>0</v>
      </c>
      <c r="J190">
        <v>4</v>
      </c>
      <c r="K190">
        <v>0</v>
      </c>
      <c r="L190">
        <f t="shared" si="4"/>
        <v>286</v>
      </c>
      <c r="M190">
        <v>2459</v>
      </c>
      <c r="N190">
        <f t="shared" si="5"/>
        <v>0.11630744204961366</v>
      </c>
      <c r="O190">
        <v>288</v>
      </c>
      <c r="P190">
        <v>0</v>
      </c>
      <c r="Q190">
        <v>288</v>
      </c>
      <c r="R190">
        <v>288</v>
      </c>
      <c r="S190">
        <v>288</v>
      </c>
      <c r="T190">
        <v>13013</v>
      </c>
      <c r="U190" t="s">
        <v>288</v>
      </c>
    </row>
    <row r="191" spans="1:21" ht="12.75">
      <c r="A191">
        <v>1</v>
      </c>
      <c r="B191">
        <v>13</v>
      </c>
      <c r="C191" t="s">
        <v>247</v>
      </c>
      <c r="D191">
        <v>0</v>
      </c>
      <c r="E191">
        <v>1300004</v>
      </c>
      <c r="F191" t="s">
        <v>219</v>
      </c>
      <c r="G191">
        <v>48</v>
      </c>
      <c r="H191">
        <v>0</v>
      </c>
      <c r="J191">
        <v>1</v>
      </c>
      <c r="K191">
        <v>0</v>
      </c>
      <c r="L191">
        <f t="shared" si="4"/>
        <v>49</v>
      </c>
      <c r="M191">
        <v>801</v>
      </c>
      <c r="N191">
        <f t="shared" si="5"/>
        <v>0.06117353308364544</v>
      </c>
      <c r="O191">
        <v>49</v>
      </c>
      <c r="P191">
        <v>0</v>
      </c>
      <c r="Q191">
        <v>49</v>
      </c>
      <c r="R191">
        <v>49</v>
      </c>
      <c r="S191">
        <v>49</v>
      </c>
      <c r="T191">
        <v>4709</v>
      </c>
      <c r="U191" t="s">
        <v>288</v>
      </c>
    </row>
    <row r="192" spans="1:21" ht="12.75">
      <c r="A192">
        <v>1</v>
      </c>
      <c r="B192">
        <v>13</v>
      </c>
      <c r="C192" t="s">
        <v>247</v>
      </c>
      <c r="D192">
        <v>0</v>
      </c>
      <c r="E192">
        <v>1399998</v>
      </c>
      <c r="F192" t="s">
        <v>244</v>
      </c>
      <c r="G192">
        <v>0</v>
      </c>
      <c r="H192">
        <v>0</v>
      </c>
      <c r="J192">
        <v>0</v>
      </c>
      <c r="K192">
        <v>0</v>
      </c>
      <c r="L192">
        <f t="shared" si="4"/>
        <v>0</v>
      </c>
      <c r="M192">
        <v>0</v>
      </c>
      <c r="N192">
        <v>0</v>
      </c>
      <c r="O192">
        <v>0</v>
      </c>
      <c r="P192">
        <v>0</v>
      </c>
      <c r="Q192">
        <v>0</v>
      </c>
      <c r="R192">
        <v>0</v>
      </c>
      <c r="S192">
        <v>0</v>
      </c>
      <c r="T192">
        <v>0</v>
      </c>
      <c r="U192" t="s">
        <v>288</v>
      </c>
    </row>
    <row r="193" spans="1:21" ht="12.75">
      <c r="A193">
        <v>1</v>
      </c>
      <c r="B193">
        <v>13</v>
      </c>
      <c r="C193" t="s">
        <v>247</v>
      </c>
      <c r="D193">
        <v>0</v>
      </c>
      <c r="E193">
        <v>1399999</v>
      </c>
      <c r="F193" t="s">
        <v>213</v>
      </c>
      <c r="G193">
        <v>0</v>
      </c>
      <c r="H193">
        <v>0</v>
      </c>
      <c r="I193">
        <v>373</v>
      </c>
      <c r="J193">
        <v>0</v>
      </c>
      <c r="K193">
        <v>0</v>
      </c>
      <c r="L193">
        <f t="shared" si="4"/>
        <v>373</v>
      </c>
      <c r="M193">
        <v>373</v>
      </c>
      <c r="N193">
        <v>1</v>
      </c>
      <c r="O193">
        <v>373</v>
      </c>
      <c r="P193">
        <v>373</v>
      </c>
      <c r="Q193">
        <v>373</v>
      </c>
      <c r="R193">
        <v>373</v>
      </c>
      <c r="S193">
        <v>373</v>
      </c>
      <c r="T193">
        <v>0</v>
      </c>
      <c r="U193" t="s">
        <v>288</v>
      </c>
    </row>
    <row r="194" spans="1:4" ht="12.75">
      <c r="A194">
        <v>1</v>
      </c>
      <c r="B194">
        <v>13</v>
      </c>
      <c r="C194" t="s">
        <v>247</v>
      </c>
      <c r="D194">
        <v>0</v>
      </c>
    </row>
    <row r="195" spans="1:4" ht="12.75">
      <c r="A195">
        <v>3</v>
      </c>
      <c r="B195">
        <v>13</v>
      </c>
      <c r="C195" t="s">
        <v>247</v>
      </c>
      <c r="D195">
        <v>0</v>
      </c>
    </row>
    <row r="196" spans="1:4" ht="12.75">
      <c r="A196">
        <v>4</v>
      </c>
      <c r="B196">
        <v>13</v>
      </c>
      <c r="C196" t="s">
        <v>247</v>
      </c>
      <c r="D196">
        <v>0</v>
      </c>
    </row>
    <row r="197" spans="1:4" ht="12.75">
      <c r="A197">
        <v>1</v>
      </c>
      <c r="B197">
        <v>13</v>
      </c>
      <c r="C197" t="s">
        <v>247</v>
      </c>
      <c r="D197">
        <v>0</v>
      </c>
    </row>
    <row r="198" spans="1:4" ht="12.75">
      <c r="A198">
        <v>1</v>
      </c>
      <c r="B198">
        <v>13</v>
      </c>
      <c r="C198" t="s">
        <v>247</v>
      </c>
      <c r="D198">
        <v>0</v>
      </c>
    </row>
    <row r="200" spans="6:20" ht="12.75">
      <c r="F200" t="s">
        <v>226</v>
      </c>
      <c r="G200">
        <f>SUM(G9:G199)</f>
        <v>318255</v>
      </c>
      <c r="H200">
        <f aca="true" t="shared" si="6" ref="H200:T200">SUM(H9:H199)</f>
        <v>2556</v>
      </c>
      <c r="I200">
        <f t="shared" si="6"/>
        <v>373</v>
      </c>
      <c r="J200">
        <f t="shared" si="6"/>
        <v>6131</v>
      </c>
      <c r="K200">
        <f t="shared" si="6"/>
        <v>0</v>
      </c>
      <c r="L200">
        <f t="shared" si="6"/>
        <v>327315</v>
      </c>
      <c r="M200">
        <f t="shared" si="6"/>
        <v>1794187</v>
      </c>
      <c r="N200">
        <f t="shared" si="6"/>
        <v>44.315958117067524</v>
      </c>
      <c r="O200">
        <f t="shared" si="6"/>
        <v>327210</v>
      </c>
      <c r="P200">
        <f t="shared" si="6"/>
        <v>284947</v>
      </c>
      <c r="Q200">
        <f t="shared" si="6"/>
        <v>326229</v>
      </c>
      <c r="R200">
        <f t="shared" si="6"/>
        <v>564853.4430000004</v>
      </c>
      <c r="S200">
        <f t="shared" si="6"/>
        <v>641632.5685</v>
      </c>
      <c r="T200">
        <f t="shared" si="6"/>
        <v>9544750</v>
      </c>
    </row>
    <row r="202" ht="12.75">
      <c r="E202" t="s">
        <v>290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196"/>
  <sheetViews>
    <sheetView zoomScalePageLayoutView="0" workbookViewId="0" topLeftCell="A152">
      <selection activeCell="K199" sqref="K199:K201"/>
    </sheetView>
  </sheetViews>
  <sheetFormatPr defaultColWidth="9.140625" defaultRowHeight="12.75"/>
  <cols>
    <col min="1" max="1" width="10.57421875" style="0" customWidth="1"/>
    <col min="2" max="2" width="45.8515625" style="0" bestFit="1" customWidth="1"/>
    <col min="3" max="3" width="13.140625" style="0" bestFit="1" customWidth="1"/>
    <col min="4" max="4" width="12.00390625" style="0" bestFit="1" customWidth="1"/>
    <col min="5" max="5" width="23.28125" style="0" bestFit="1" customWidth="1"/>
    <col min="6" max="7" width="17.00390625" style="0" bestFit="1" customWidth="1"/>
    <col min="8" max="8" width="12.00390625" style="0" bestFit="1" customWidth="1"/>
    <col min="9" max="9" width="13.140625" style="0" bestFit="1" customWidth="1"/>
    <col min="10" max="10" width="12.00390625" style="0" bestFit="1" customWidth="1"/>
    <col min="11" max="11" width="16.00390625" style="0" bestFit="1" customWidth="1"/>
  </cols>
  <sheetData>
    <row r="1" spans="1:11" ht="13.5" thickTop="1">
      <c r="A1" s="33" t="s">
        <v>267</v>
      </c>
      <c r="B1" s="32"/>
      <c r="C1" s="32"/>
      <c r="D1" s="32"/>
      <c r="E1" s="32"/>
      <c r="F1" s="32"/>
      <c r="G1" s="32"/>
      <c r="H1" s="32"/>
      <c r="I1" s="32"/>
      <c r="J1" s="32"/>
      <c r="K1" s="31"/>
    </row>
    <row r="2" spans="1:11" ht="12.75">
      <c r="A2" s="44"/>
      <c r="B2" s="58"/>
      <c r="C2" s="58" t="s">
        <v>268</v>
      </c>
      <c r="D2" s="58" t="s">
        <v>268</v>
      </c>
      <c r="E2" s="58" t="s">
        <v>268</v>
      </c>
      <c r="F2" s="58" t="s">
        <v>268</v>
      </c>
      <c r="G2" s="58" t="s">
        <v>269</v>
      </c>
      <c r="H2" s="58"/>
      <c r="I2" s="58" t="s">
        <v>269</v>
      </c>
      <c r="J2" s="58"/>
      <c r="K2" s="43" t="s">
        <v>270</v>
      </c>
    </row>
    <row r="3" spans="1:11" ht="12.75">
      <c r="A3" s="44" t="s">
        <v>271</v>
      </c>
      <c r="B3" s="58" t="s">
        <v>4</v>
      </c>
      <c r="C3" s="58" t="s">
        <v>272</v>
      </c>
      <c r="D3" s="58" t="s">
        <v>0</v>
      </c>
      <c r="E3" s="58" t="s">
        <v>273</v>
      </c>
      <c r="F3" s="58" t="s">
        <v>1</v>
      </c>
      <c r="G3" s="58" t="s">
        <v>274</v>
      </c>
      <c r="H3" s="58" t="s">
        <v>2</v>
      </c>
      <c r="I3" s="58" t="s">
        <v>275</v>
      </c>
      <c r="J3" s="58" t="s">
        <v>3</v>
      </c>
      <c r="K3" s="43" t="s">
        <v>276</v>
      </c>
    </row>
    <row r="4" spans="1:11" ht="12.75">
      <c r="A4" s="44" t="s">
        <v>277</v>
      </c>
      <c r="B4" s="58" t="s">
        <v>208</v>
      </c>
      <c r="C4" s="58" t="s">
        <v>278</v>
      </c>
      <c r="D4" s="58" t="s">
        <v>6</v>
      </c>
      <c r="E4" s="58" t="s">
        <v>278</v>
      </c>
      <c r="F4" s="58" t="s">
        <v>6</v>
      </c>
      <c r="G4" s="58" t="s">
        <v>278</v>
      </c>
      <c r="H4" s="58" t="s">
        <v>6</v>
      </c>
      <c r="I4" s="58" t="s">
        <v>278</v>
      </c>
      <c r="J4" s="58" t="s">
        <v>6</v>
      </c>
      <c r="K4" s="43" t="s">
        <v>278</v>
      </c>
    </row>
    <row r="5" spans="1:11" ht="12.75">
      <c r="A5" s="44">
        <v>601</v>
      </c>
      <c r="B5" s="58" t="s">
        <v>7</v>
      </c>
      <c r="C5" s="30">
        <v>551092</v>
      </c>
      <c r="D5" s="30">
        <v>40366.611464968155</v>
      </c>
      <c r="E5" s="30">
        <v>136909</v>
      </c>
      <c r="F5" s="30">
        <v>10028.366242038217</v>
      </c>
      <c r="G5" s="30">
        <v>224827</v>
      </c>
      <c r="H5" s="30">
        <v>16468.21974522293</v>
      </c>
      <c r="I5" s="30">
        <v>220940</v>
      </c>
      <c r="J5" s="30">
        <v>16183.503184713376</v>
      </c>
      <c r="K5" s="29">
        <v>1133768</v>
      </c>
    </row>
    <row r="6" spans="1:11" ht="12.75">
      <c r="A6" s="44">
        <v>602</v>
      </c>
      <c r="B6" s="58" t="s">
        <v>8</v>
      </c>
      <c r="C6" s="30">
        <v>315943</v>
      </c>
      <c r="D6" s="30">
        <v>0</v>
      </c>
      <c r="E6" s="30">
        <v>84072</v>
      </c>
      <c r="F6" s="30">
        <v>0</v>
      </c>
      <c r="G6" s="30">
        <v>161177</v>
      </c>
      <c r="H6" s="30">
        <v>0</v>
      </c>
      <c r="I6" s="30">
        <v>171260</v>
      </c>
      <c r="J6" s="30">
        <v>0</v>
      </c>
      <c r="K6" s="29">
        <v>732452</v>
      </c>
    </row>
    <row r="7" spans="1:11" ht="12.75">
      <c r="A7" s="44">
        <v>761</v>
      </c>
      <c r="B7" s="58" t="s">
        <v>9</v>
      </c>
      <c r="C7" s="30">
        <v>17579116</v>
      </c>
      <c r="D7" s="30">
        <v>129252.95511232075</v>
      </c>
      <c r="E7" s="30">
        <v>4213726</v>
      </c>
      <c r="F7" s="30">
        <v>30982.02079863509</v>
      </c>
      <c r="G7" s="30">
        <v>9154388</v>
      </c>
      <c r="H7" s="30">
        <v>67308.94211317382</v>
      </c>
      <c r="I7" s="30">
        <v>11221361</v>
      </c>
      <c r="J7" s="30">
        <v>82506.655603851</v>
      </c>
      <c r="K7" s="29">
        <v>42168591</v>
      </c>
    </row>
    <row r="8" spans="1:11" ht="12.75">
      <c r="A8" s="44">
        <v>603</v>
      </c>
      <c r="B8" s="58" t="s">
        <v>10</v>
      </c>
      <c r="C8" s="30">
        <v>308207</v>
      </c>
      <c r="D8" s="30">
        <v>0</v>
      </c>
      <c r="E8" s="30">
        <v>72022</v>
      </c>
      <c r="F8" s="30">
        <v>0</v>
      </c>
      <c r="G8" s="30">
        <v>112342</v>
      </c>
      <c r="H8" s="30">
        <v>0</v>
      </c>
      <c r="I8" s="30">
        <v>108007</v>
      </c>
      <c r="J8" s="30">
        <v>0</v>
      </c>
      <c r="K8" s="29">
        <v>600578</v>
      </c>
    </row>
    <row r="9" spans="1:11" ht="12.75">
      <c r="A9" s="44">
        <v>604</v>
      </c>
      <c r="B9" s="58" t="s">
        <v>11</v>
      </c>
      <c r="C9" s="30">
        <v>157051</v>
      </c>
      <c r="D9" s="30">
        <v>0</v>
      </c>
      <c r="E9" s="30">
        <v>38029</v>
      </c>
      <c r="F9" s="30">
        <v>0</v>
      </c>
      <c r="G9" s="30">
        <v>64027</v>
      </c>
      <c r="H9" s="30">
        <v>0</v>
      </c>
      <c r="I9" s="30">
        <v>64007</v>
      </c>
      <c r="J9" s="30">
        <v>0</v>
      </c>
      <c r="K9" s="29">
        <v>323114</v>
      </c>
    </row>
    <row r="10" spans="1:11" ht="12.75">
      <c r="A10" s="44">
        <v>605</v>
      </c>
      <c r="B10" s="58" t="s">
        <v>12</v>
      </c>
      <c r="C10" s="30">
        <v>947694</v>
      </c>
      <c r="D10" s="30">
        <v>14502.303393213573</v>
      </c>
      <c r="E10" s="30">
        <v>219356</v>
      </c>
      <c r="F10" s="30">
        <v>3356.745176314039</v>
      </c>
      <c r="G10" s="30">
        <v>308868</v>
      </c>
      <c r="H10" s="30">
        <v>4726.522954091816</v>
      </c>
      <c r="I10" s="30">
        <v>294346</v>
      </c>
      <c r="J10" s="30">
        <v>4504.296739853627</v>
      </c>
      <c r="K10" s="29">
        <v>1770264</v>
      </c>
    </row>
    <row r="11" spans="1:11" ht="12.75">
      <c r="A11" s="44">
        <v>606</v>
      </c>
      <c r="B11" s="58" t="s">
        <v>13</v>
      </c>
      <c r="C11" s="30">
        <v>314637</v>
      </c>
      <c r="D11" s="30">
        <v>0</v>
      </c>
      <c r="E11" s="30">
        <v>80942</v>
      </c>
      <c r="F11" s="30">
        <v>0</v>
      </c>
      <c r="G11" s="30">
        <v>85835</v>
      </c>
      <c r="H11" s="30">
        <v>0</v>
      </c>
      <c r="I11" s="30">
        <v>80226</v>
      </c>
      <c r="J11" s="30">
        <v>0</v>
      </c>
      <c r="K11" s="29">
        <v>561640</v>
      </c>
    </row>
    <row r="12" spans="1:11" ht="12.75">
      <c r="A12" s="44">
        <v>607</v>
      </c>
      <c r="B12" s="58" t="s">
        <v>14</v>
      </c>
      <c r="C12" s="30">
        <v>960497</v>
      </c>
      <c r="D12" s="30">
        <v>5041.979002624672</v>
      </c>
      <c r="E12" s="30">
        <v>85877</v>
      </c>
      <c r="F12" s="30">
        <v>450.7979002624672</v>
      </c>
      <c r="G12" s="30">
        <v>316532</v>
      </c>
      <c r="H12" s="30">
        <v>1661.5853018372704</v>
      </c>
      <c r="I12" s="30">
        <v>301639</v>
      </c>
      <c r="J12" s="30">
        <v>1583.4068241469815</v>
      </c>
      <c r="K12" s="29">
        <v>1664545</v>
      </c>
    </row>
    <row r="13" spans="1:11" ht="12.75">
      <c r="A13" s="44">
        <v>608</v>
      </c>
      <c r="B13" s="58" t="s">
        <v>15</v>
      </c>
      <c r="C13" s="30">
        <v>1265159</v>
      </c>
      <c r="D13" s="30">
        <v>5568.481514084507</v>
      </c>
      <c r="E13" s="30">
        <v>313789</v>
      </c>
      <c r="F13" s="30">
        <v>1381.113556338028</v>
      </c>
      <c r="G13" s="30">
        <v>490967</v>
      </c>
      <c r="H13" s="30">
        <v>2160.9463028169016</v>
      </c>
      <c r="I13" s="30">
        <v>468251</v>
      </c>
      <c r="J13" s="30">
        <v>2060.9639084507044</v>
      </c>
      <c r="K13" s="29">
        <v>2538166</v>
      </c>
    </row>
    <row r="14" spans="1:11" ht="12.75">
      <c r="A14" s="44">
        <v>609</v>
      </c>
      <c r="B14" s="58" t="s">
        <v>16</v>
      </c>
      <c r="C14" s="30">
        <v>623406</v>
      </c>
      <c r="D14" s="30">
        <v>0</v>
      </c>
      <c r="E14" s="30">
        <v>154374</v>
      </c>
      <c r="F14" s="30">
        <v>0</v>
      </c>
      <c r="G14" s="30">
        <v>279019</v>
      </c>
      <c r="H14" s="30">
        <v>0</v>
      </c>
      <c r="I14" s="30">
        <v>287293</v>
      </c>
      <c r="J14" s="30">
        <v>0</v>
      </c>
      <c r="K14" s="29">
        <v>1344092</v>
      </c>
    </row>
    <row r="15" spans="1:11" ht="12.75">
      <c r="A15" s="44">
        <v>610</v>
      </c>
      <c r="B15" s="58" t="s">
        <v>17</v>
      </c>
      <c r="C15" s="30">
        <v>512593</v>
      </c>
      <c r="D15" s="30">
        <v>0</v>
      </c>
      <c r="E15" s="30">
        <v>118598</v>
      </c>
      <c r="F15" s="30">
        <v>0</v>
      </c>
      <c r="G15" s="30">
        <v>182503</v>
      </c>
      <c r="H15" s="30">
        <v>0</v>
      </c>
      <c r="I15" s="30">
        <v>174579</v>
      </c>
      <c r="J15" s="30">
        <v>0</v>
      </c>
      <c r="K15" s="29">
        <v>988273</v>
      </c>
    </row>
    <row r="16" spans="1:11" ht="12.75">
      <c r="A16" s="44">
        <v>611</v>
      </c>
      <c r="B16" s="58" t="s">
        <v>18</v>
      </c>
      <c r="C16" s="30">
        <v>5332993</v>
      </c>
      <c r="D16" s="30">
        <v>152016.9843323562</v>
      </c>
      <c r="E16" s="30">
        <v>1433950</v>
      </c>
      <c r="F16" s="30">
        <v>40874.749823107246</v>
      </c>
      <c r="G16" s="30">
        <v>3088700</v>
      </c>
      <c r="H16" s="30">
        <v>88043.4044273729</v>
      </c>
      <c r="I16" s="30">
        <v>3422927</v>
      </c>
      <c r="J16" s="30">
        <v>97570.54624481956</v>
      </c>
      <c r="K16" s="29">
        <v>13278570</v>
      </c>
    </row>
    <row r="17" spans="1:11" ht="12.75">
      <c r="A17" s="44">
        <v>612</v>
      </c>
      <c r="B17" s="58" t="s">
        <v>19</v>
      </c>
      <c r="C17" s="30">
        <v>305179</v>
      </c>
      <c r="D17" s="30">
        <v>17654.98347107438</v>
      </c>
      <c r="E17" s="30">
        <v>73808</v>
      </c>
      <c r="F17" s="30">
        <v>4269.884297520662</v>
      </c>
      <c r="G17" s="30">
        <v>93075</v>
      </c>
      <c r="H17" s="30">
        <v>5384.504132231405</v>
      </c>
      <c r="I17" s="30">
        <v>84011</v>
      </c>
      <c r="J17" s="30">
        <v>4860.140495867769</v>
      </c>
      <c r="K17" s="29">
        <v>556073</v>
      </c>
    </row>
    <row r="18" spans="1:11" ht="12.75">
      <c r="A18" s="44">
        <v>613</v>
      </c>
      <c r="B18" s="58" t="s">
        <v>20</v>
      </c>
      <c r="C18" s="30">
        <v>411740</v>
      </c>
      <c r="D18" s="30">
        <v>0</v>
      </c>
      <c r="E18" s="30">
        <v>105922</v>
      </c>
      <c r="F18" s="30">
        <v>0</v>
      </c>
      <c r="G18" s="30">
        <v>128107</v>
      </c>
      <c r="H18" s="30">
        <v>0</v>
      </c>
      <c r="I18" s="30">
        <v>115232</v>
      </c>
      <c r="J18" s="30">
        <v>0</v>
      </c>
      <c r="K18" s="29">
        <v>761001</v>
      </c>
    </row>
    <row r="19" spans="1:11" ht="12.75">
      <c r="A19" s="44">
        <v>763</v>
      </c>
      <c r="B19" s="58" t="s">
        <v>21</v>
      </c>
      <c r="C19" s="30">
        <v>63301</v>
      </c>
      <c r="D19" s="30">
        <v>0</v>
      </c>
      <c r="E19" s="30">
        <v>20300</v>
      </c>
      <c r="F19" s="30">
        <v>0</v>
      </c>
      <c r="G19" s="30">
        <v>24037</v>
      </c>
      <c r="H19" s="30">
        <v>0</v>
      </c>
      <c r="I19" s="30">
        <v>22650</v>
      </c>
      <c r="J19" s="30">
        <v>0</v>
      </c>
      <c r="K19" s="29">
        <v>130288</v>
      </c>
    </row>
    <row r="20" spans="1:11" ht="12.75">
      <c r="A20" s="44">
        <v>614</v>
      </c>
      <c r="B20" s="58" t="s">
        <v>22</v>
      </c>
      <c r="C20" s="30">
        <v>634319</v>
      </c>
      <c r="D20" s="30">
        <v>0</v>
      </c>
      <c r="E20" s="30">
        <v>146821</v>
      </c>
      <c r="F20" s="30">
        <v>0</v>
      </c>
      <c r="G20" s="30">
        <v>277696</v>
      </c>
      <c r="H20" s="30">
        <v>0</v>
      </c>
      <c r="I20" s="30">
        <v>292891</v>
      </c>
      <c r="J20" s="30">
        <v>0</v>
      </c>
      <c r="K20" s="29">
        <v>1351727</v>
      </c>
    </row>
    <row r="21" spans="1:11" ht="12.75">
      <c r="A21" s="44">
        <v>615</v>
      </c>
      <c r="B21" s="58" t="s">
        <v>23</v>
      </c>
      <c r="C21" s="30">
        <v>431286</v>
      </c>
      <c r="D21" s="30">
        <v>0</v>
      </c>
      <c r="E21" s="30">
        <v>62682</v>
      </c>
      <c r="F21" s="30">
        <v>0</v>
      </c>
      <c r="G21" s="30">
        <v>111624</v>
      </c>
      <c r="H21" s="30">
        <v>0</v>
      </c>
      <c r="I21" s="30">
        <v>106373</v>
      </c>
      <c r="J21" s="30">
        <v>0</v>
      </c>
      <c r="K21" s="29">
        <v>711965</v>
      </c>
    </row>
    <row r="22" spans="1:11" ht="12.75">
      <c r="A22" s="44">
        <v>764</v>
      </c>
      <c r="B22" s="58" t="s">
        <v>24</v>
      </c>
      <c r="C22" s="30">
        <v>225479</v>
      </c>
      <c r="D22" s="30">
        <v>0</v>
      </c>
      <c r="E22" s="30">
        <v>56834</v>
      </c>
      <c r="F22" s="30">
        <v>0</v>
      </c>
      <c r="G22" s="30">
        <v>49611</v>
      </c>
      <c r="H22" s="30">
        <v>0</v>
      </c>
      <c r="I22" s="30">
        <v>47277</v>
      </c>
      <c r="J22" s="30">
        <v>0</v>
      </c>
      <c r="K22" s="29">
        <v>379201</v>
      </c>
    </row>
    <row r="23" spans="1:11" ht="12.75">
      <c r="A23" s="44">
        <v>616</v>
      </c>
      <c r="B23" s="58" t="s">
        <v>25</v>
      </c>
      <c r="C23" s="30">
        <v>1325110</v>
      </c>
      <c r="D23" s="30">
        <v>23018.342723004695</v>
      </c>
      <c r="E23" s="30">
        <v>311996</v>
      </c>
      <c r="F23" s="30">
        <v>5419.64882629108</v>
      </c>
      <c r="G23" s="30">
        <v>455970</v>
      </c>
      <c r="H23" s="30">
        <v>7920.605633802817</v>
      </c>
      <c r="I23" s="30">
        <v>434531</v>
      </c>
      <c r="J23" s="30">
        <v>7548.191079812206</v>
      </c>
      <c r="K23" s="29">
        <v>2527607</v>
      </c>
    </row>
    <row r="24" spans="1:11" ht="12.75">
      <c r="A24" s="44">
        <v>617</v>
      </c>
      <c r="B24" s="58" t="s">
        <v>26</v>
      </c>
      <c r="C24" s="30">
        <v>999923</v>
      </c>
      <c r="D24" s="30">
        <v>0</v>
      </c>
      <c r="E24" s="30">
        <v>236198</v>
      </c>
      <c r="F24" s="30">
        <v>0</v>
      </c>
      <c r="G24" s="30">
        <v>438503</v>
      </c>
      <c r="H24" s="30">
        <v>0</v>
      </c>
      <c r="I24" s="30">
        <v>458273</v>
      </c>
      <c r="J24" s="30">
        <v>0</v>
      </c>
      <c r="K24" s="29">
        <v>2132897</v>
      </c>
    </row>
    <row r="25" spans="1:11" ht="12.75">
      <c r="A25" s="44">
        <v>618</v>
      </c>
      <c r="B25" s="58" t="s">
        <v>27</v>
      </c>
      <c r="C25" s="30">
        <v>419007</v>
      </c>
      <c r="D25" s="30">
        <v>630.0857142857143</v>
      </c>
      <c r="E25" s="30">
        <v>100470</v>
      </c>
      <c r="F25" s="30">
        <v>151.08270676691728</v>
      </c>
      <c r="G25" s="30">
        <v>117669</v>
      </c>
      <c r="H25" s="30">
        <v>176.94586466165413</v>
      </c>
      <c r="I25" s="30">
        <v>103858</v>
      </c>
      <c r="J25" s="30">
        <v>156.17744360902256</v>
      </c>
      <c r="K25" s="29">
        <v>741004</v>
      </c>
    </row>
    <row r="26" spans="1:11" ht="12.75">
      <c r="A26" s="44">
        <v>765</v>
      </c>
      <c r="B26" s="58" t="s">
        <v>28</v>
      </c>
      <c r="C26" s="30">
        <v>317160</v>
      </c>
      <c r="D26" s="30">
        <v>0</v>
      </c>
      <c r="E26" s="30">
        <v>73836</v>
      </c>
      <c r="F26" s="30">
        <v>0</v>
      </c>
      <c r="G26" s="30">
        <v>111744</v>
      </c>
      <c r="H26" s="30">
        <v>0</v>
      </c>
      <c r="I26" s="30">
        <v>106122</v>
      </c>
      <c r="J26" s="30">
        <v>0</v>
      </c>
      <c r="K26" s="29">
        <v>608862</v>
      </c>
    </row>
    <row r="27" spans="1:11" ht="12.75">
      <c r="A27" s="44">
        <v>619</v>
      </c>
      <c r="B27" s="58" t="s">
        <v>29</v>
      </c>
      <c r="C27" s="30">
        <v>214266</v>
      </c>
      <c r="D27" s="30">
        <v>0</v>
      </c>
      <c r="E27" s="30">
        <v>50934</v>
      </c>
      <c r="F27" s="30">
        <v>0</v>
      </c>
      <c r="G27" s="30">
        <v>89269</v>
      </c>
      <c r="H27" s="30">
        <v>0</v>
      </c>
      <c r="I27" s="30">
        <v>95598</v>
      </c>
      <c r="J27" s="30">
        <v>0</v>
      </c>
      <c r="K27" s="29">
        <v>450067</v>
      </c>
    </row>
    <row r="28" spans="1:11" ht="12.75">
      <c r="A28" s="44">
        <v>620</v>
      </c>
      <c r="B28" s="58" t="s">
        <v>30</v>
      </c>
      <c r="C28" s="30">
        <v>872030</v>
      </c>
      <c r="D28" s="30">
        <v>13871.77151120752</v>
      </c>
      <c r="E28" s="30">
        <v>85658</v>
      </c>
      <c r="F28" s="30">
        <v>1362.6001446131597</v>
      </c>
      <c r="G28" s="30">
        <v>282161</v>
      </c>
      <c r="H28" s="30">
        <v>4488.461315979754</v>
      </c>
      <c r="I28" s="30">
        <v>268886</v>
      </c>
      <c r="J28" s="30">
        <v>4277.289949385395</v>
      </c>
      <c r="K28" s="29">
        <v>1508735</v>
      </c>
    </row>
    <row r="29" spans="1:11" ht="12.75">
      <c r="A29" s="44">
        <v>621</v>
      </c>
      <c r="B29" s="58" t="s">
        <v>31</v>
      </c>
      <c r="C29" s="30">
        <v>390143</v>
      </c>
      <c r="D29" s="30">
        <v>0</v>
      </c>
      <c r="E29" s="30">
        <v>91576</v>
      </c>
      <c r="F29" s="30">
        <v>0</v>
      </c>
      <c r="G29" s="30">
        <v>170306</v>
      </c>
      <c r="H29" s="30">
        <v>0</v>
      </c>
      <c r="I29" s="30">
        <v>178674</v>
      </c>
      <c r="J29" s="30">
        <v>0</v>
      </c>
      <c r="K29" s="29">
        <v>830699</v>
      </c>
    </row>
    <row r="30" spans="1:11" ht="12.75">
      <c r="A30" s="44">
        <v>622</v>
      </c>
      <c r="B30" s="58" t="s">
        <v>32</v>
      </c>
      <c r="C30" s="30">
        <v>1434275</v>
      </c>
      <c r="D30" s="30">
        <v>20741.049517966694</v>
      </c>
      <c r="E30" s="30">
        <v>357726</v>
      </c>
      <c r="F30" s="30">
        <v>5173.075372480281</v>
      </c>
      <c r="G30" s="30">
        <v>502246</v>
      </c>
      <c r="H30" s="30">
        <v>7262.978965819457</v>
      </c>
      <c r="I30" s="30">
        <v>479391</v>
      </c>
      <c r="J30" s="30">
        <v>6932.472830850132</v>
      </c>
      <c r="K30" s="29">
        <v>2773638</v>
      </c>
    </row>
    <row r="31" spans="1:11" ht="12.75">
      <c r="A31" s="44">
        <v>766</v>
      </c>
      <c r="B31" s="58" t="s">
        <v>33</v>
      </c>
      <c r="C31" s="30">
        <v>700235</v>
      </c>
      <c r="D31" s="30">
        <v>0</v>
      </c>
      <c r="E31" s="30">
        <v>159461</v>
      </c>
      <c r="F31" s="30">
        <v>0</v>
      </c>
      <c r="G31" s="30">
        <v>256294</v>
      </c>
      <c r="H31" s="30">
        <v>0</v>
      </c>
      <c r="I31" s="30">
        <v>256339</v>
      </c>
      <c r="J31" s="30">
        <v>0</v>
      </c>
      <c r="K31" s="29">
        <v>1372329</v>
      </c>
    </row>
    <row r="32" spans="1:11" ht="12.75">
      <c r="A32" s="44">
        <v>767</v>
      </c>
      <c r="B32" s="58" t="s">
        <v>34</v>
      </c>
      <c r="C32" s="30">
        <v>495180</v>
      </c>
      <c r="D32" s="30">
        <v>0</v>
      </c>
      <c r="E32" s="30">
        <v>131356</v>
      </c>
      <c r="F32" s="30">
        <v>0</v>
      </c>
      <c r="G32" s="30">
        <v>207006</v>
      </c>
      <c r="H32" s="30">
        <v>0</v>
      </c>
      <c r="I32" s="30">
        <v>200023</v>
      </c>
      <c r="J32" s="30">
        <v>0</v>
      </c>
      <c r="K32" s="29">
        <v>1033565</v>
      </c>
    </row>
    <row r="33" spans="1:11" ht="12.75">
      <c r="A33" s="44">
        <v>623</v>
      </c>
      <c r="B33" s="58" t="s">
        <v>35</v>
      </c>
      <c r="C33" s="30">
        <v>1003874</v>
      </c>
      <c r="D33" s="30">
        <v>0</v>
      </c>
      <c r="E33" s="30">
        <v>88955</v>
      </c>
      <c r="F33" s="30">
        <v>0</v>
      </c>
      <c r="G33" s="30">
        <v>346454</v>
      </c>
      <c r="H33" s="30">
        <v>0</v>
      </c>
      <c r="I33" s="30">
        <v>330164</v>
      </c>
      <c r="J33" s="30">
        <v>0</v>
      </c>
      <c r="K33" s="29">
        <v>1769447</v>
      </c>
    </row>
    <row r="34" spans="1:11" ht="12.75">
      <c r="A34" s="44">
        <v>624</v>
      </c>
      <c r="B34" s="58" t="s">
        <v>36</v>
      </c>
      <c r="C34" s="30">
        <v>328474</v>
      </c>
      <c r="D34" s="30">
        <v>0</v>
      </c>
      <c r="E34" s="30">
        <v>80985</v>
      </c>
      <c r="F34" s="30">
        <v>0</v>
      </c>
      <c r="G34" s="30">
        <v>131230</v>
      </c>
      <c r="H34" s="30">
        <v>0</v>
      </c>
      <c r="I34" s="30">
        <v>128187</v>
      </c>
      <c r="J34" s="30">
        <v>0</v>
      </c>
      <c r="K34" s="29">
        <v>668876</v>
      </c>
    </row>
    <row r="35" spans="1:11" ht="12.75">
      <c r="A35" s="44">
        <v>625</v>
      </c>
      <c r="B35" s="58" t="s">
        <v>37</v>
      </c>
      <c r="C35" s="30">
        <v>6169290</v>
      </c>
      <c r="D35" s="30">
        <v>120096.78575378831</v>
      </c>
      <c r="E35" s="30">
        <v>1555013</v>
      </c>
      <c r="F35" s="30">
        <v>30271.240791947796</v>
      </c>
      <c r="G35" s="30">
        <v>2806678</v>
      </c>
      <c r="H35" s="30">
        <v>54637.24455259374</v>
      </c>
      <c r="I35" s="30">
        <v>3053807</v>
      </c>
      <c r="J35" s="30">
        <v>59448.07344320318</v>
      </c>
      <c r="K35" s="29">
        <v>13584788</v>
      </c>
    </row>
    <row r="36" spans="1:11" ht="12.75">
      <c r="A36" s="44">
        <v>626</v>
      </c>
      <c r="B36" s="58" t="s">
        <v>248</v>
      </c>
      <c r="C36" s="30">
        <v>181214</v>
      </c>
      <c r="D36" s="30">
        <v>0</v>
      </c>
      <c r="E36" s="30">
        <v>34272</v>
      </c>
      <c r="F36" s="30">
        <v>0</v>
      </c>
      <c r="G36" s="30">
        <v>49750</v>
      </c>
      <c r="H36" s="30">
        <v>0</v>
      </c>
      <c r="I36" s="30">
        <v>51048</v>
      </c>
      <c r="J36" s="30">
        <v>0</v>
      </c>
      <c r="K36" s="29">
        <v>316284</v>
      </c>
    </row>
    <row r="37" spans="1:11" ht="12.75">
      <c r="A37" s="44">
        <v>627</v>
      </c>
      <c r="B37" s="58" t="s">
        <v>39</v>
      </c>
      <c r="C37" s="30">
        <v>525867</v>
      </c>
      <c r="D37" s="30">
        <v>0</v>
      </c>
      <c r="E37" s="30">
        <v>127129</v>
      </c>
      <c r="F37" s="30">
        <v>0</v>
      </c>
      <c r="G37" s="30">
        <v>160486</v>
      </c>
      <c r="H37" s="30">
        <v>0</v>
      </c>
      <c r="I37" s="30">
        <v>145083</v>
      </c>
      <c r="J37" s="30">
        <v>0</v>
      </c>
      <c r="K37" s="29">
        <v>958565</v>
      </c>
    </row>
    <row r="38" spans="1:11" ht="12.75">
      <c r="A38" s="44">
        <v>628</v>
      </c>
      <c r="B38" s="58" t="s">
        <v>40</v>
      </c>
      <c r="C38" s="30">
        <v>1801483</v>
      </c>
      <c r="D38" s="30">
        <v>21327.212726600075</v>
      </c>
      <c r="E38" s="30">
        <v>0</v>
      </c>
      <c r="F38" s="30">
        <v>0</v>
      </c>
      <c r="G38" s="30">
        <v>641267</v>
      </c>
      <c r="H38" s="30">
        <v>7591.766185719571</v>
      </c>
      <c r="I38" s="30">
        <v>628242</v>
      </c>
      <c r="J38" s="30">
        <v>7437.567147613762</v>
      </c>
      <c r="K38" s="29">
        <v>3070992</v>
      </c>
    </row>
    <row r="39" spans="1:11" ht="12.75">
      <c r="A39" s="44">
        <v>769</v>
      </c>
      <c r="B39" s="58" t="s">
        <v>41</v>
      </c>
      <c r="C39" s="30">
        <v>29424</v>
      </c>
      <c r="D39" s="30">
        <v>0</v>
      </c>
      <c r="E39" s="30">
        <v>4971</v>
      </c>
      <c r="F39" s="30">
        <v>0</v>
      </c>
      <c r="G39" s="30">
        <v>10692</v>
      </c>
      <c r="H39" s="30">
        <v>0</v>
      </c>
      <c r="I39" s="30">
        <v>10189</v>
      </c>
      <c r="J39" s="30">
        <v>0</v>
      </c>
      <c r="K39" s="29">
        <v>55276</v>
      </c>
    </row>
    <row r="40" spans="1:11" ht="12.75">
      <c r="A40" s="44">
        <v>629</v>
      </c>
      <c r="B40" s="58" t="s">
        <v>42</v>
      </c>
      <c r="C40" s="30">
        <v>1797655</v>
      </c>
      <c r="D40" s="30">
        <v>5044.279200280604</v>
      </c>
      <c r="E40" s="30">
        <v>437650</v>
      </c>
      <c r="F40" s="30">
        <v>1228.0603297088742</v>
      </c>
      <c r="G40" s="30">
        <v>684861</v>
      </c>
      <c r="H40" s="30">
        <v>1921.742546474921</v>
      </c>
      <c r="I40" s="30">
        <v>675523</v>
      </c>
      <c r="J40" s="30">
        <v>1895.5398105927745</v>
      </c>
      <c r="K40" s="29">
        <v>3595689</v>
      </c>
    </row>
    <row r="41" spans="1:11" ht="12.75">
      <c r="A41" s="44">
        <v>630</v>
      </c>
      <c r="B41" s="58" t="s">
        <v>43</v>
      </c>
      <c r="C41" s="30">
        <v>174152</v>
      </c>
      <c r="D41" s="30">
        <v>0</v>
      </c>
      <c r="E41" s="30">
        <v>38044</v>
      </c>
      <c r="F41" s="30">
        <v>0</v>
      </c>
      <c r="G41" s="30">
        <v>85102</v>
      </c>
      <c r="H41" s="30">
        <v>0</v>
      </c>
      <c r="I41" s="30">
        <v>100086</v>
      </c>
      <c r="J41" s="30">
        <v>0</v>
      </c>
      <c r="K41" s="29">
        <v>397384</v>
      </c>
    </row>
    <row r="42" spans="1:11" ht="12.75">
      <c r="A42" s="44">
        <v>631</v>
      </c>
      <c r="B42" s="58" t="s">
        <v>44</v>
      </c>
      <c r="C42" s="30">
        <v>6765628</v>
      </c>
      <c r="D42" s="30">
        <v>25219.002888826763</v>
      </c>
      <c r="E42" s="30">
        <v>1583119</v>
      </c>
      <c r="F42" s="30">
        <v>5901.10520920697</v>
      </c>
      <c r="G42" s="30">
        <v>3473822</v>
      </c>
      <c r="H42" s="30">
        <v>12948.735439381233</v>
      </c>
      <c r="I42" s="30">
        <v>3915649</v>
      </c>
      <c r="J42" s="30">
        <v>14595.65371354021</v>
      </c>
      <c r="K42" s="29">
        <v>15738218</v>
      </c>
    </row>
    <row r="43" spans="1:11" ht="12.75">
      <c r="A43" s="44">
        <v>632</v>
      </c>
      <c r="B43" s="58" t="s">
        <v>45</v>
      </c>
      <c r="C43" s="30">
        <v>248100</v>
      </c>
      <c r="D43" s="30">
        <v>0</v>
      </c>
      <c r="E43" s="30">
        <v>64117</v>
      </c>
      <c r="F43" s="30">
        <v>0</v>
      </c>
      <c r="G43" s="30">
        <v>116270</v>
      </c>
      <c r="H43" s="30">
        <v>0</v>
      </c>
      <c r="I43" s="30">
        <v>120033</v>
      </c>
      <c r="J43" s="30">
        <v>0</v>
      </c>
      <c r="K43" s="29">
        <v>548520</v>
      </c>
    </row>
    <row r="44" spans="1:11" ht="12.75">
      <c r="A44" s="44">
        <v>633</v>
      </c>
      <c r="B44" s="58" t="s">
        <v>46</v>
      </c>
      <c r="C44" s="30">
        <v>6218652</v>
      </c>
      <c r="D44" s="30">
        <v>153109.55173466273</v>
      </c>
      <c r="E44" s="30">
        <v>1593836</v>
      </c>
      <c r="F44" s="30">
        <v>39241.86712788687</v>
      </c>
      <c r="G44" s="30">
        <v>3127493</v>
      </c>
      <c r="H44" s="30">
        <v>77002.06592735782</v>
      </c>
      <c r="I44" s="30">
        <v>3466644</v>
      </c>
      <c r="J44" s="30">
        <v>85352.30928883914</v>
      </c>
      <c r="K44" s="29">
        <v>14406625</v>
      </c>
    </row>
    <row r="45" spans="1:11" ht="12.75">
      <c r="A45" s="44">
        <v>634</v>
      </c>
      <c r="B45" s="58" t="s">
        <v>47</v>
      </c>
      <c r="C45" s="30">
        <v>1344931</v>
      </c>
      <c r="D45" s="30">
        <v>7566.419127988748</v>
      </c>
      <c r="E45" s="30">
        <v>331625</v>
      </c>
      <c r="F45" s="30">
        <v>1865.6821378340364</v>
      </c>
      <c r="G45" s="30">
        <v>499670</v>
      </c>
      <c r="H45" s="30">
        <v>2811.082981715893</v>
      </c>
      <c r="I45" s="30">
        <v>486608</v>
      </c>
      <c r="J45" s="30">
        <v>2737.5977496483824</v>
      </c>
      <c r="K45" s="29">
        <v>2662834</v>
      </c>
    </row>
    <row r="46" spans="1:11" ht="12.75">
      <c r="A46" s="44">
        <v>635</v>
      </c>
      <c r="B46" s="58" t="s">
        <v>48</v>
      </c>
      <c r="C46" s="30">
        <v>1560556</v>
      </c>
      <c r="D46" s="30">
        <v>0</v>
      </c>
      <c r="E46" s="30">
        <v>369495</v>
      </c>
      <c r="F46" s="30">
        <v>0</v>
      </c>
      <c r="G46" s="30">
        <v>611941</v>
      </c>
      <c r="H46" s="30">
        <v>0</v>
      </c>
      <c r="I46" s="30">
        <v>608241</v>
      </c>
      <c r="J46" s="30">
        <v>0</v>
      </c>
      <c r="K46" s="29">
        <v>3150233</v>
      </c>
    </row>
    <row r="47" spans="1:11" ht="12.75">
      <c r="A47" s="44">
        <v>636</v>
      </c>
      <c r="B47" s="58" t="s">
        <v>49</v>
      </c>
      <c r="C47" s="30">
        <v>1039904</v>
      </c>
      <c r="D47" s="30">
        <v>0</v>
      </c>
      <c r="E47" s="30">
        <v>0</v>
      </c>
      <c r="F47" s="30">
        <v>0</v>
      </c>
      <c r="G47" s="30">
        <v>324265</v>
      </c>
      <c r="H47" s="30">
        <v>0</v>
      </c>
      <c r="I47" s="30">
        <v>309009</v>
      </c>
      <c r="J47" s="30">
        <v>0</v>
      </c>
      <c r="K47" s="29">
        <v>1673178</v>
      </c>
    </row>
    <row r="48" spans="1:11" ht="12.75">
      <c r="A48" s="44">
        <v>771</v>
      </c>
      <c r="B48" s="58" t="s">
        <v>50</v>
      </c>
      <c r="C48" s="30">
        <v>131312</v>
      </c>
      <c r="D48" s="30">
        <v>0</v>
      </c>
      <c r="E48" s="30">
        <v>31229</v>
      </c>
      <c r="F48" s="30">
        <v>0</v>
      </c>
      <c r="G48" s="30">
        <v>40791</v>
      </c>
      <c r="H48" s="30">
        <v>0</v>
      </c>
      <c r="I48" s="30">
        <v>36931</v>
      </c>
      <c r="J48" s="30">
        <v>0</v>
      </c>
      <c r="K48" s="29">
        <v>240263</v>
      </c>
    </row>
    <row r="49" spans="1:11" ht="12.75">
      <c r="A49" s="44">
        <v>637</v>
      </c>
      <c r="B49" s="58" t="s">
        <v>51</v>
      </c>
      <c r="C49" s="30">
        <v>552980</v>
      </c>
      <c r="D49" s="30">
        <v>0</v>
      </c>
      <c r="E49" s="30">
        <v>135334</v>
      </c>
      <c r="F49" s="30">
        <v>0</v>
      </c>
      <c r="G49" s="30">
        <v>203918</v>
      </c>
      <c r="H49" s="30">
        <v>0</v>
      </c>
      <c r="I49" s="30">
        <v>197766</v>
      </c>
      <c r="J49" s="30">
        <v>0</v>
      </c>
      <c r="K49" s="29">
        <v>1089998</v>
      </c>
    </row>
    <row r="50" spans="1:11" ht="12.75">
      <c r="A50" s="44">
        <v>638</v>
      </c>
      <c r="B50" s="58" t="s">
        <v>52</v>
      </c>
      <c r="C50" s="30">
        <v>1557902</v>
      </c>
      <c r="D50" s="30">
        <v>14577.60211554109</v>
      </c>
      <c r="E50" s="30">
        <v>156304</v>
      </c>
      <c r="F50" s="30">
        <v>1462.5679414157853</v>
      </c>
      <c r="G50" s="30">
        <v>559231</v>
      </c>
      <c r="H50" s="30">
        <v>5232.836859235151</v>
      </c>
      <c r="I50" s="30">
        <v>540512</v>
      </c>
      <c r="J50" s="30">
        <v>5057.679414157852</v>
      </c>
      <c r="K50" s="29">
        <v>2813949</v>
      </c>
    </row>
    <row r="51" spans="1:11" ht="12.75">
      <c r="A51" s="44">
        <v>639</v>
      </c>
      <c r="B51" s="58" t="s">
        <v>53</v>
      </c>
      <c r="C51" s="30">
        <v>302027</v>
      </c>
      <c r="D51" s="30">
        <v>0</v>
      </c>
      <c r="E51" s="30">
        <v>77698</v>
      </c>
      <c r="F51" s="30">
        <v>0</v>
      </c>
      <c r="G51" s="30">
        <v>88712</v>
      </c>
      <c r="H51" s="30">
        <v>0</v>
      </c>
      <c r="I51" s="30">
        <v>81062</v>
      </c>
      <c r="J51" s="30">
        <v>0</v>
      </c>
      <c r="K51" s="29">
        <v>549499</v>
      </c>
    </row>
    <row r="52" spans="1:11" ht="12.75">
      <c r="A52" s="44">
        <v>640</v>
      </c>
      <c r="B52" s="58" t="s">
        <v>54</v>
      </c>
      <c r="C52" s="30">
        <v>1057037</v>
      </c>
      <c r="D52" s="30">
        <v>0</v>
      </c>
      <c r="E52" s="30">
        <v>263501</v>
      </c>
      <c r="F52" s="30">
        <v>0</v>
      </c>
      <c r="G52" s="30">
        <v>588349</v>
      </c>
      <c r="H52" s="30">
        <v>0</v>
      </c>
      <c r="I52" s="30">
        <v>674510</v>
      </c>
      <c r="J52" s="30">
        <v>0</v>
      </c>
      <c r="K52" s="29">
        <v>2583397</v>
      </c>
    </row>
    <row r="53" spans="1:11" ht="12.75">
      <c r="A53" s="44">
        <v>641</v>
      </c>
      <c r="B53" s="58" t="s">
        <v>55</v>
      </c>
      <c r="C53" s="30">
        <v>252845</v>
      </c>
      <c r="D53" s="30">
        <v>0</v>
      </c>
      <c r="E53" s="30">
        <v>59160</v>
      </c>
      <c r="F53" s="30">
        <v>0</v>
      </c>
      <c r="G53" s="30">
        <v>65137</v>
      </c>
      <c r="H53" s="30">
        <v>0</v>
      </c>
      <c r="I53" s="30">
        <v>62074</v>
      </c>
      <c r="J53" s="30">
        <v>0</v>
      </c>
      <c r="K53" s="29">
        <v>439216</v>
      </c>
    </row>
    <row r="54" spans="1:11" ht="12.75">
      <c r="A54" s="44">
        <v>772</v>
      </c>
      <c r="B54" s="58" t="s">
        <v>56</v>
      </c>
      <c r="C54" s="30">
        <v>825651</v>
      </c>
      <c r="D54" s="30">
        <v>7574.779816513762</v>
      </c>
      <c r="E54" s="30">
        <v>208112</v>
      </c>
      <c r="F54" s="30">
        <v>1909.2844036697247</v>
      </c>
      <c r="G54" s="30">
        <v>237120</v>
      </c>
      <c r="H54" s="30">
        <v>2175.412844036697</v>
      </c>
      <c r="I54" s="30">
        <v>225964</v>
      </c>
      <c r="J54" s="30">
        <v>2073.064220183486</v>
      </c>
      <c r="K54" s="29">
        <v>1496847</v>
      </c>
    </row>
    <row r="55" spans="1:11" ht="12.75">
      <c r="A55" s="44">
        <v>642</v>
      </c>
      <c r="B55" s="58" t="s">
        <v>57</v>
      </c>
      <c r="C55" s="30">
        <v>276175</v>
      </c>
      <c r="D55" s="30">
        <v>0</v>
      </c>
      <c r="E55" s="30">
        <v>28945</v>
      </c>
      <c r="F55" s="30">
        <v>0</v>
      </c>
      <c r="G55" s="30">
        <v>71479</v>
      </c>
      <c r="H55" s="30">
        <v>0</v>
      </c>
      <c r="I55" s="30">
        <v>68116</v>
      </c>
      <c r="J55" s="30">
        <v>0</v>
      </c>
      <c r="K55" s="29">
        <v>444715</v>
      </c>
    </row>
    <row r="56" spans="1:11" ht="12.75">
      <c r="A56" s="44">
        <v>773</v>
      </c>
      <c r="B56" s="58" t="s">
        <v>249</v>
      </c>
      <c r="C56" s="30">
        <v>13370643</v>
      </c>
      <c r="D56" s="30">
        <v>134601.71664742555</v>
      </c>
      <c r="E56" s="30">
        <v>3180151</v>
      </c>
      <c r="F56" s="30">
        <v>32014.45015008081</v>
      </c>
      <c r="G56" s="30">
        <v>7896730</v>
      </c>
      <c r="H56" s="30">
        <v>79496.05818517663</v>
      </c>
      <c r="I56" s="30">
        <v>9606262</v>
      </c>
      <c r="J56" s="30">
        <v>96705.84696374972</v>
      </c>
      <c r="K56" s="29">
        <v>34053786</v>
      </c>
    </row>
    <row r="57" spans="1:11" ht="12.75">
      <c r="A57" s="44">
        <v>643</v>
      </c>
      <c r="B57" s="58" t="s">
        <v>58</v>
      </c>
      <c r="C57" s="30">
        <v>382105</v>
      </c>
      <c r="D57" s="30">
        <v>0</v>
      </c>
      <c r="E57" s="30">
        <v>92277</v>
      </c>
      <c r="F57" s="30">
        <v>0</v>
      </c>
      <c r="G57" s="30">
        <v>121301</v>
      </c>
      <c r="H57" s="30">
        <v>0</v>
      </c>
      <c r="I57" s="30">
        <v>108850</v>
      </c>
      <c r="J57" s="30">
        <v>0</v>
      </c>
      <c r="K57" s="29">
        <v>704533</v>
      </c>
    </row>
    <row r="58" spans="1:11" ht="12.75">
      <c r="A58" s="44">
        <v>644</v>
      </c>
      <c r="B58" s="58" t="s">
        <v>59</v>
      </c>
      <c r="C58" s="30">
        <v>1399289</v>
      </c>
      <c r="D58" s="30">
        <v>0</v>
      </c>
      <c r="E58" s="30">
        <v>333738</v>
      </c>
      <c r="F58" s="30">
        <v>0</v>
      </c>
      <c r="G58" s="30">
        <v>504541</v>
      </c>
      <c r="H58" s="30">
        <v>0</v>
      </c>
      <c r="I58" s="30">
        <v>587950</v>
      </c>
      <c r="J58" s="30">
        <v>0</v>
      </c>
      <c r="K58" s="29">
        <v>2825518</v>
      </c>
    </row>
    <row r="59" spans="1:11" ht="12.75">
      <c r="A59" s="44">
        <v>645</v>
      </c>
      <c r="B59" s="58" t="s">
        <v>60</v>
      </c>
      <c r="C59" s="30">
        <v>559835</v>
      </c>
      <c r="D59" s="30">
        <v>4177.873134328359</v>
      </c>
      <c r="E59" s="30">
        <v>136458</v>
      </c>
      <c r="F59" s="30">
        <v>1018.3432835820896</v>
      </c>
      <c r="G59" s="30">
        <v>210703</v>
      </c>
      <c r="H59" s="30">
        <v>1572.410447761194</v>
      </c>
      <c r="I59" s="30">
        <v>201621</v>
      </c>
      <c r="J59" s="30">
        <v>1504.634328358209</v>
      </c>
      <c r="K59" s="29">
        <v>1108617</v>
      </c>
    </row>
    <row r="60" spans="1:11" ht="12.75">
      <c r="A60" s="44">
        <v>646</v>
      </c>
      <c r="B60" s="58" t="s">
        <v>61</v>
      </c>
      <c r="C60" s="30">
        <v>361927</v>
      </c>
      <c r="D60" s="30">
        <v>0</v>
      </c>
      <c r="E60" s="30">
        <v>88453</v>
      </c>
      <c r="F60" s="30">
        <v>0</v>
      </c>
      <c r="G60" s="30">
        <v>139759</v>
      </c>
      <c r="H60" s="30">
        <v>0</v>
      </c>
      <c r="I60" s="30">
        <v>138078</v>
      </c>
      <c r="J60" s="30">
        <v>0</v>
      </c>
      <c r="K60" s="29">
        <v>728217</v>
      </c>
    </row>
    <row r="61" spans="1:11" ht="12.75">
      <c r="A61" s="44">
        <v>647</v>
      </c>
      <c r="B61" s="58" t="s">
        <v>250</v>
      </c>
      <c r="C61" s="30">
        <v>3489744</v>
      </c>
      <c r="D61" s="30">
        <v>0</v>
      </c>
      <c r="E61" s="30">
        <v>875070</v>
      </c>
      <c r="F61" s="30">
        <v>0</v>
      </c>
      <c r="G61" s="30">
        <v>1515244</v>
      </c>
      <c r="H61" s="30">
        <v>0</v>
      </c>
      <c r="I61" s="30">
        <v>1565345</v>
      </c>
      <c r="J61" s="30">
        <v>0</v>
      </c>
      <c r="K61" s="29">
        <v>7445403</v>
      </c>
    </row>
    <row r="62" spans="1:11" ht="12.75">
      <c r="A62" s="44">
        <v>648</v>
      </c>
      <c r="B62" s="58" t="s">
        <v>62</v>
      </c>
      <c r="C62" s="30">
        <v>1980438</v>
      </c>
      <c r="D62" s="30">
        <v>99483.07984031936</v>
      </c>
      <c r="E62" s="30">
        <v>474212</v>
      </c>
      <c r="F62" s="30">
        <v>23821.02860944777</v>
      </c>
      <c r="G62" s="30">
        <v>739892</v>
      </c>
      <c r="H62" s="30">
        <v>37166.89687292082</v>
      </c>
      <c r="I62" s="30">
        <v>733996</v>
      </c>
      <c r="J62" s="30">
        <v>36870.723885562205</v>
      </c>
      <c r="K62" s="29">
        <v>3928538</v>
      </c>
    </row>
    <row r="63" spans="1:11" ht="12.75">
      <c r="A63" s="44">
        <v>774</v>
      </c>
      <c r="B63" s="58" t="s">
        <v>63</v>
      </c>
      <c r="C63" s="30">
        <v>747670</v>
      </c>
      <c r="D63" s="30">
        <v>11952.095914742451</v>
      </c>
      <c r="E63" s="30">
        <v>174517</v>
      </c>
      <c r="F63" s="30">
        <v>2789.792184724689</v>
      </c>
      <c r="G63" s="30">
        <v>343272</v>
      </c>
      <c r="H63" s="30">
        <v>5487.4742451154525</v>
      </c>
      <c r="I63" s="30">
        <v>379599</v>
      </c>
      <c r="J63" s="30">
        <v>6068.190053285967</v>
      </c>
      <c r="K63" s="29">
        <v>1645058</v>
      </c>
    </row>
    <row r="64" spans="1:11" ht="12.75">
      <c r="A64" s="44">
        <v>649</v>
      </c>
      <c r="B64" s="58" t="s">
        <v>64</v>
      </c>
      <c r="C64" s="30">
        <v>575638</v>
      </c>
      <c r="D64" s="30">
        <v>17821.609907120743</v>
      </c>
      <c r="E64" s="30">
        <v>140690</v>
      </c>
      <c r="F64" s="30">
        <v>4355.727554179566</v>
      </c>
      <c r="G64" s="30">
        <v>303712</v>
      </c>
      <c r="H64" s="30">
        <v>9402.848297213623</v>
      </c>
      <c r="I64" s="30">
        <v>342233</v>
      </c>
      <c r="J64" s="30">
        <v>10595.448916408668</v>
      </c>
      <c r="K64" s="29">
        <v>1362273</v>
      </c>
    </row>
    <row r="65" spans="1:11" ht="12.75">
      <c r="A65" s="44">
        <v>650</v>
      </c>
      <c r="B65" s="58" t="s">
        <v>65</v>
      </c>
      <c r="C65" s="30">
        <v>161895</v>
      </c>
      <c r="D65" s="30">
        <v>0</v>
      </c>
      <c r="E65" s="30">
        <v>39017</v>
      </c>
      <c r="F65" s="30">
        <v>0</v>
      </c>
      <c r="G65" s="30">
        <v>75900</v>
      </c>
      <c r="H65" s="30">
        <v>0</v>
      </c>
      <c r="I65" s="30">
        <v>81279</v>
      </c>
      <c r="J65" s="30">
        <v>0</v>
      </c>
      <c r="K65" s="29">
        <v>358091</v>
      </c>
    </row>
    <row r="66" spans="1:11" ht="12.75">
      <c r="A66" s="44">
        <v>651</v>
      </c>
      <c r="B66" s="58" t="s">
        <v>66</v>
      </c>
      <c r="C66" s="30">
        <v>716919</v>
      </c>
      <c r="D66" s="30">
        <v>7566.427440633246</v>
      </c>
      <c r="E66" s="30">
        <v>75762</v>
      </c>
      <c r="F66" s="30">
        <v>799.5989445910291</v>
      </c>
      <c r="G66" s="30">
        <v>221943</v>
      </c>
      <c r="H66" s="30">
        <v>2342.406332453826</v>
      </c>
      <c r="I66" s="30">
        <v>211501</v>
      </c>
      <c r="J66" s="30">
        <v>2232.2005277044855</v>
      </c>
      <c r="K66" s="29">
        <v>1226125</v>
      </c>
    </row>
    <row r="67" spans="1:11" ht="12.75">
      <c r="A67" s="44">
        <v>652</v>
      </c>
      <c r="B67" s="58" t="s">
        <v>67</v>
      </c>
      <c r="C67" s="30">
        <v>534063</v>
      </c>
      <c r="D67" s="30">
        <v>0</v>
      </c>
      <c r="E67" s="30">
        <v>130696</v>
      </c>
      <c r="F67" s="30">
        <v>0</v>
      </c>
      <c r="G67" s="30">
        <v>174131</v>
      </c>
      <c r="H67" s="30">
        <v>0</v>
      </c>
      <c r="I67" s="30">
        <v>159589</v>
      </c>
      <c r="J67" s="30">
        <v>0</v>
      </c>
      <c r="K67" s="29">
        <v>998479</v>
      </c>
    </row>
    <row r="68" spans="1:11" ht="12.75">
      <c r="A68" s="44">
        <v>653</v>
      </c>
      <c r="B68" s="58" t="s">
        <v>68</v>
      </c>
      <c r="C68" s="30">
        <v>929409</v>
      </c>
      <c r="D68" s="30">
        <v>8196.958616010854</v>
      </c>
      <c r="E68" s="30">
        <v>219608</v>
      </c>
      <c r="F68" s="30">
        <v>1936.8412483039351</v>
      </c>
      <c r="G68" s="30">
        <v>435877</v>
      </c>
      <c r="H68" s="30">
        <v>3844.2340569877883</v>
      </c>
      <c r="I68" s="30">
        <v>476736</v>
      </c>
      <c r="J68" s="30">
        <v>4204.591587516961</v>
      </c>
      <c r="K68" s="29">
        <v>2061630</v>
      </c>
    </row>
    <row r="69" spans="1:11" ht="12.75">
      <c r="A69" s="44">
        <v>654</v>
      </c>
      <c r="B69" s="58" t="s">
        <v>69</v>
      </c>
      <c r="C69" s="30">
        <v>423745</v>
      </c>
      <c r="D69" s="30">
        <v>0</v>
      </c>
      <c r="E69" s="30">
        <v>102347</v>
      </c>
      <c r="F69" s="30">
        <v>0</v>
      </c>
      <c r="G69" s="30">
        <v>185659</v>
      </c>
      <c r="H69" s="30">
        <v>0</v>
      </c>
      <c r="I69" s="30">
        <v>193634</v>
      </c>
      <c r="J69" s="30">
        <v>0</v>
      </c>
      <c r="K69" s="29">
        <v>905385</v>
      </c>
    </row>
    <row r="70" spans="1:11" ht="12.75">
      <c r="A70" s="44">
        <v>655</v>
      </c>
      <c r="B70" s="58" t="s">
        <v>70</v>
      </c>
      <c r="C70" s="30">
        <v>416784</v>
      </c>
      <c r="D70" s="30">
        <v>0</v>
      </c>
      <c r="E70" s="30">
        <v>107220</v>
      </c>
      <c r="F70" s="30">
        <v>0</v>
      </c>
      <c r="G70" s="30">
        <v>126468</v>
      </c>
      <c r="H70" s="30">
        <v>0</v>
      </c>
      <c r="I70" s="30">
        <v>114404</v>
      </c>
      <c r="J70" s="30">
        <v>0</v>
      </c>
      <c r="K70" s="29">
        <v>764876</v>
      </c>
    </row>
    <row r="71" spans="1:11" ht="12.75">
      <c r="A71" s="44">
        <v>656</v>
      </c>
      <c r="B71" s="58" t="s">
        <v>71</v>
      </c>
      <c r="C71" s="30">
        <v>720279</v>
      </c>
      <c r="D71" s="30">
        <v>5224.821761658031</v>
      </c>
      <c r="E71" s="30">
        <v>0</v>
      </c>
      <c r="F71" s="30">
        <v>0</v>
      </c>
      <c r="G71" s="30">
        <v>0</v>
      </c>
      <c r="H71" s="30">
        <v>0</v>
      </c>
      <c r="I71" s="30">
        <v>0</v>
      </c>
      <c r="J71" s="30">
        <v>0</v>
      </c>
      <c r="K71" s="29">
        <v>720279</v>
      </c>
    </row>
    <row r="72" spans="1:11" ht="12.75">
      <c r="A72" s="44">
        <v>657</v>
      </c>
      <c r="B72" s="58" t="s">
        <v>72</v>
      </c>
      <c r="C72" s="30">
        <v>980894</v>
      </c>
      <c r="D72" s="30">
        <v>10939.338289962825</v>
      </c>
      <c r="E72" s="30">
        <v>259888</v>
      </c>
      <c r="F72" s="30">
        <v>2898.379182156134</v>
      </c>
      <c r="G72" s="30">
        <v>395522</v>
      </c>
      <c r="H72" s="30">
        <v>4411.026022304833</v>
      </c>
      <c r="I72" s="30">
        <v>376922</v>
      </c>
      <c r="J72" s="30">
        <v>4203.591078066915</v>
      </c>
      <c r="K72" s="29">
        <v>2013226</v>
      </c>
    </row>
    <row r="73" spans="1:11" ht="12.75">
      <c r="A73" s="44">
        <v>658</v>
      </c>
      <c r="B73" s="58" t="s">
        <v>73</v>
      </c>
      <c r="C73" s="30">
        <v>1078659</v>
      </c>
      <c r="D73" s="30">
        <v>8115.765389876881</v>
      </c>
      <c r="E73" s="30">
        <v>0</v>
      </c>
      <c r="F73" s="30">
        <v>0</v>
      </c>
      <c r="G73" s="30">
        <v>301499</v>
      </c>
      <c r="H73" s="30">
        <v>2268.4603283173733</v>
      </c>
      <c r="I73" s="30">
        <v>287314</v>
      </c>
      <c r="J73" s="30">
        <v>2161.733242134063</v>
      </c>
      <c r="K73" s="29">
        <v>1667472</v>
      </c>
    </row>
    <row r="74" spans="1:11" ht="12.75">
      <c r="A74" s="44">
        <v>659</v>
      </c>
      <c r="B74" s="58" t="s">
        <v>74</v>
      </c>
      <c r="C74" s="30">
        <v>459030</v>
      </c>
      <c r="D74" s="30">
        <v>0</v>
      </c>
      <c r="E74" s="30">
        <v>118088</v>
      </c>
      <c r="F74" s="30">
        <v>0</v>
      </c>
      <c r="G74" s="30">
        <v>137793</v>
      </c>
      <c r="H74" s="30">
        <v>0</v>
      </c>
      <c r="I74" s="30">
        <v>125243</v>
      </c>
      <c r="J74" s="30">
        <v>0</v>
      </c>
      <c r="K74" s="29">
        <v>840154</v>
      </c>
    </row>
    <row r="75" spans="1:11" ht="12.75">
      <c r="A75" s="44">
        <v>660</v>
      </c>
      <c r="B75" s="58" t="s">
        <v>75</v>
      </c>
      <c r="C75" s="30">
        <v>6007698</v>
      </c>
      <c r="D75" s="30">
        <v>19098.23798858464</v>
      </c>
      <c r="E75" s="30">
        <v>1981506</v>
      </c>
      <c r="F75" s="30">
        <v>6299.130409652482</v>
      </c>
      <c r="G75" s="30">
        <v>4619423</v>
      </c>
      <c r="H75" s="30">
        <v>14684.965826168629</v>
      </c>
      <c r="I75" s="30">
        <v>5391966</v>
      </c>
      <c r="J75" s="30">
        <v>17140.849938588253</v>
      </c>
      <c r="K75" s="29">
        <v>18000593</v>
      </c>
    </row>
    <row r="76" spans="1:11" ht="12.75">
      <c r="A76" s="44">
        <v>776</v>
      </c>
      <c r="B76" s="58" t="s">
        <v>76</v>
      </c>
      <c r="C76" s="30">
        <v>953105</v>
      </c>
      <c r="D76" s="30">
        <v>0</v>
      </c>
      <c r="E76" s="30">
        <v>229483</v>
      </c>
      <c r="F76" s="30">
        <v>0</v>
      </c>
      <c r="G76" s="30">
        <v>314033</v>
      </c>
      <c r="H76" s="30">
        <v>0</v>
      </c>
      <c r="I76" s="30">
        <v>314178</v>
      </c>
      <c r="J76" s="30">
        <v>0</v>
      </c>
      <c r="K76" s="29">
        <v>1810799</v>
      </c>
    </row>
    <row r="77" spans="1:11" ht="12.75">
      <c r="A77" s="44">
        <v>661</v>
      </c>
      <c r="B77" s="58" t="s">
        <v>77</v>
      </c>
      <c r="C77" s="30">
        <v>550457</v>
      </c>
      <c r="D77" s="30">
        <v>1891.6048109965636</v>
      </c>
      <c r="E77" s="30">
        <v>141608</v>
      </c>
      <c r="F77" s="30">
        <v>486.62542955326455</v>
      </c>
      <c r="G77" s="30">
        <v>160504</v>
      </c>
      <c r="H77" s="30">
        <v>551.5601374570447</v>
      </c>
      <c r="I77" s="30">
        <v>149064</v>
      </c>
      <c r="J77" s="30">
        <v>512.2474226804123</v>
      </c>
      <c r="K77" s="29">
        <v>1001633</v>
      </c>
    </row>
    <row r="78" spans="1:11" ht="12.75">
      <c r="A78" s="44">
        <v>662</v>
      </c>
      <c r="B78" s="58" t="s">
        <v>78</v>
      </c>
      <c r="C78" s="30">
        <v>47291</v>
      </c>
      <c r="D78" s="30">
        <v>0</v>
      </c>
      <c r="E78" s="30">
        <v>11481</v>
      </c>
      <c r="F78" s="30">
        <v>0</v>
      </c>
      <c r="G78" s="30">
        <v>12961</v>
      </c>
      <c r="H78" s="30">
        <v>0</v>
      </c>
      <c r="I78" s="30">
        <v>12103</v>
      </c>
      <c r="J78" s="30">
        <v>0</v>
      </c>
      <c r="K78" s="29">
        <v>83836</v>
      </c>
    </row>
    <row r="79" spans="1:11" ht="12.75">
      <c r="A79" s="44">
        <v>663</v>
      </c>
      <c r="B79" s="58" t="s">
        <v>79</v>
      </c>
      <c r="C79" s="30">
        <v>1716295</v>
      </c>
      <c r="D79" s="30">
        <v>39078.32904884319</v>
      </c>
      <c r="E79" s="30">
        <v>441525</v>
      </c>
      <c r="F79" s="30">
        <v>10053.084832904884</v>
      </c>
      <c r="G79" s="30">
        <v>642301</v>
      </c>
      <c r="H79" s="30">
        <v>14624.554535438854</v>
      </c>
      <c r="I79" s="30">
        <v>630266</v>
      </c>
      <c r="J79" s="30">
        <v>14350.529562982007</v>
      </c>
      <c r="K79" s="29">
        <v>3430387</v>
      </c>
    </row>
    <row r="80" spans="1:11" ht="12.75">
      <c r="A80" s="44">
        <v>664</v>
      </c>
      <c r="B80" s="58" t="s">
        <v>80</v>
      </c>
      <c r="C80" s="30">
        <v>720071</v>
      </c>
      <c r="D80" s="30">
        <v>30265.68126094571</v>
      </c>
      <c r="E80" s="30">
        <v>166670</v>
      </c>
      <c r="F80" s="30">
        <v>7005.394045534151</v>
      </c>
      <c r="G80" s="30">
        <v>220884</v>
      </c>
      <c r="H80" s="30">
        <v>9284.091068301226</v>
      </c>
      <c r="I80" s="30">
        <v>210499</v>
      </c>
      <c r="J80" s="30">
        <v>8847.593695271455</v>
      </c>
      <c r="K80" s="29">
        <v>1318124</v>
      </c>
    </row>
    <row r="81" spans="1:11" ht="12.75">
      <c r="A81" s="44">
        <v>665</v>
      </c>
      <c r="B81" s="58" t="s">
        <v>81</v>
      </c>
      <c r="C81" s="30">
        <v>806455</v>
      </c>
      <c r="D81" s="30">
        <v>3783.213448006255</v>
      </c>
      <c r="E81" s="30">
        <v>207465</v>
      </c>
      <c r="F81" s="30">
        <v>973.2525410476935</v>
      </c>
      <c r="G81" s="30">
        <v>309300</v>
      </c>
      <c r="H81" s="30">
        <v>1450.9773260359655</v>
      </c>
      <c r="I81" s="30">
        <v>304581</v>
      </c>
      <c r="J81" s="30">
        <v>1428.8397185301017</v>
      </c>
      <c r="K81" s="29">
        <v>1627801</v>
      </c>
    </row>
    <row r="82" spans="1:11" ht="12.75">
      <c r="A82" s="44">
        <v>666</v>
      </c>
      <c r="B82" s="58" t="s">
        <v>82</v>
      </c>
      <c r="C82" s="30">
        <v>475986</v>
      </c>
      <c r="D82" s="30">
        <v>0</v>
      </c>
      <c r="E82" s="30">
        <v>115258</v>
      </c>
      <c r="F82" s="30">
        <v>0</v>
      </c>
      <c r="G82" s="30">
        <v>192005</v>
      </c>
      <c r="H82" s="30">
        <v>0</v>
      </c>
      <c r="I82" s="30">
        <v>191475</v>
      </c>
      <c r="J82" s="30">
        <v>0</v>
      </c>
      <c r="K82" s="29">
        <v>974724</v>
      </c>
    </row>
    <row r="83" spans="1:11" ht="12.75">
      <c r="A83" s="44">
        <v>728</v>
      </c>
      <c r="B83" s="58" t="s">
        <v>83</v>
      </c>
      <c r="C83" s="30">
        <v>1711539</v>
      </c>
      <c r="D83" s="30">
        <v>13262.848339483395</v>
      </c>
      <c r="E83" s="30">
        <v>419894</v>
      </c>
      <c r="F83" s="30">
        <v>3253.791143911439</v>
      </c>
      <c r="G83" s="30">
        <v>642582</v>
      </c>
      <c r="H83" s="30">
        <v>4979.417712177122</v>
      </c>
      <c r="I83" s="30">
        <v>629748</v>
      </c>
      <c r="J83" s="30">
        <v>4879.966051660516</v>
      </c>
      <c r="K83" s="29">
        <v>3403763</v>
      </c>
    </row>
    <row r="84" spans="1:11" ht="12.75">
      <c r="A84" s="44">
        <v>667</v>
      </c>
      <c r="B84" s="58" t="s">
        <v>84</v>
      </c>
      <c r="C84" s="30">
        <v>9313988</v>
      </c>
      <c r="D84" s="30">
        <v>32719.798163672658</v>
      </c>
      <c r="E84" s="30">
        <v>2347657</v>
      </c>
      <c r="F84" s="30">
        <v>8247.258123752496</v>
      </c>
      <c r="G84" s="30">
        <v>4257204</v>
      </c>
      <c r="H84" s="30">
        <v>14955.447185628742</v>
      </c>
      <c r="I84" s="30">
        <v>5025676</v>
      </c>
      <c r="J84" s="30">
        <v>17655.069381237525</v>
      </c>
      <c r="K84" s="29">
        <v>20944525</v>
      </c>
    </row>
    <row r="85" spans="1:11" ht="12.75">
      <c r="A85" s="44">
        <v>668</v>
      </c>
      <c r="B85" s="58" t="s">
        <v>85</v>
      </c>
      <c r="C85" s="30">
        <v>614120</v>
      </c>
      <c r="D85" s="30">
        <v>4409.066666666667</v>
      </c>
      <c r="E85" s="30">
        <v>154221</v>
      </c>
      <c r="F85" s="30">
        <v>1107.2276923076922</v>
      </c>
      <c r="G85" s="30">
        <v>182094</v>
      </c>
      <c r="H85" s="30">
        <v>1307.3415384615384</v>
      </c>
      <c r="I85" s="30">
        <v>173526</v>
      </c>
      <c r="J85" s="30">
        <v>1245.8276923076924</v>
      </c>
      <c r="K85" s="29">
        <v>1123961</v>
      </c>
    </row>
    <row r="86" spans="1:11" ht="12.75">
      <c r="A86" s="44">
        <v>669</v>
      </c>
      <c r="B86" s="58" t="s">
        <v>86</v>
      </c>
      <c r="C86" s="30">
        <v>2029311</v>
      </c>
      <c r="D86" s="30">
        <v>40112.75793907972</v>
      </c>
      <c r="E86" s="30">
        <v>147882</v>
      </c>
      <c r="F86" s="30">
        <v>2923.1373946856775</v>
      </c>
      <c r="G86" s="30">
        <v>766273</v>
      </c>
      <c r="H86" s="30">
        <v>15146.679520414777</v>
      </c>
      <c r="I86" s="30">
        <v>762257</v>
      </c>
      <c r="J86" s="30">
        <v>15067.296500324042</v>
      </c>
      <c r="K86" s="29">
        <v>3705723</v>
      </c>
    </row>
    <row r="87" spans="1:11" ht="12.75">
      <c r="A87" s="44">
        <v>670</v>
      </c>
      <c r="B87" s="58" t="s">
        <v>87</v>
      </c>
      <c r="C87" s="30">
        <v>323784</v>
      </c>
      <c r="D87" s="30">
        <v>0</v>
      </c>
      <c r="E87" s="30">
        <v>75635</v>
      </c>
      <c r="F87" s="30">
        <v>0</v>
      </c>
      <c r="G87" s="30">
        <v>133828</v>
      </c>
      <c r="H87" s="30">
        <v>0</v>
      </c>
      <c r="I87" s="30">
        <v>138760</v>
      </c>
      <c r="J87" s="30">
        <v>0</v>
      </c>
      <c r="K87" s="29">
        <v>672007</v>
      </c>
    </row>
    <row r="88" spans="1:11" ht="12.75">
      <c r="A88" s="44">
        <v>671</v>
      </c>
      <c r="B88" s="58" t="s">
        <v>88</v>
      </c>
      <c r="C88" s="30">
        <v>599917</v>
      </c>
      <c r="D88" s="30">
        <v>10780.749471458774</v>
      </c>
      <c r="E88" s="30">
        <v>153278</v>
      </c>
      <c r="F88" s="30">
        <v>2754.4672304439746</v>
      </c>
      <c r="G88" s="30">
        <v>190008</v>
      </c>
      <c r="H88" s="30">
        <v>3414.520084566596</v>
      </c>
      <c r="I88" s="30">
        <v>170920</v>
      </c>
      <c r="J88" s="30">
        <v>3071.5010570824525</v>
      </c>
      <c r="K88" s="29">
        <v>1114123</v>
      </c>
    </row>
    <row r="89" spans="1:11" ht="12.75">
      <c r="A89" s="44">
        <v>672</v>
      </c>
      <c r="B89" s="58" t="s">
        <v>89</v>
      </c>
      <c r="C89" s="30">
        <v>328509</v>
      </c>
      <c r="D89" s="30">
        <v>5674.819577735125</v>
      </c>
      <c r="E89" s="30">
        <v>34767</v>
      </c>
      <c r="F89" s="30">
        <v>600.5815738963532</v>
      </c>
      <c r="G89" s="30">
        <v>85024</v>
      </c>
      <c r="H89" s="30">
        <v>1468.7447216890596</v>
      </c>
      <c r="I89" s="30">
        <v>81024</v>
      </c>
      <c r="J89" s="30">
        <v>1399.6468330134358</v>
      </c>
      <c r="K89" s="29">
        <v>529324</v>
      </c>
    </row>
    <row r="90" spans="1:11" ht="12.75">
      <c r="A90" s="44">
        <v>673</v>
      </c>
      <c r="B90" s="58" t="s">
        <v>90</v>
      </c>
      <c r="C90" s="30">
        <v>556132</v>
      </c>
      <c r="D90" s="30">
        <v>630.5351473922902</v>
      </c>
      <c r="E90" s="30">
        <v>128724</v>
      </c>
      <c r="F90" s="30">
        <v>145.94557823129253</v>
      </c>
      <c r="G90" s="30">
        <v>172049</v>
      </c>
      <c r="H90" s="30">
        <v>195.0668934240363</v>
      </c>
      <c r="I90" s="30">
        <v>154488</v>
      </c>
      <c r="J90" s="30">
        <v>175.156462585034</v>
      </c>
      <c r="K90" s="29">
        <v>1011393</v>
      </c>
    </row>
    <row r="91" spans="1:11" ht="12.75">
      <c r="A91" s="44">
        <v>674</v>
      </c>
      <c r="B91" s="58" t="s">
        <v>91</v>
      </c>
      <c r="C91" s="30">
        <v>292569</v>
      </c>
      <c r="D91" s="30">
        <v>0</v>
      </c>
      <c r="E91" s="30">
        <v>75265</v>
      </c>
      <c r="F91" s="30">
        <v>0</v>
      </c>
      <c r="G91" s="30">
        <v>86949</v>
      </c>
      <c r="H91" s="30">
        <v>0</v>
      </c>
      <c r="I91" s="30">
        <v>79127</v>
      </c>
      <c r="J91" s="30">
        <v>0</v>
      </c>
      <c r="K91" s="29">
        <v>533910</v>
      </c>
    </row>
    <row r="92" spans="1:11" ht="12.75">
      <c r="A92" s="44">
        <v>675</v>
      </c>
      <c r="B92" s="58" t="s">
        <v>92</v>
      </c>
      <c r="C92" s="30">
        <v>1900409</v>
      </c>
      <c r="D92" s="30">
        <v>15358.1893886156</v>
      </c>
      <c r="E92" s="30">
        <v>0</v>
      </c>
      <c r="F92" s="30">
        <v>0</v>
      </c>
      <c r="G92" s="30">
        <v>687192</v>
      </c>
      <c r="H92" s="30">
        <v>5553.554462403374</v>
      </c>
      <c r="I92" s="30">
        <v>677541</v>
      </c>
      <c r="J92" s="30">
        <v>5475.559732958538</v>
      </c>
      <c r="K92" s="29">
        <v>3265142</v>
      </c>
    </row>
    <row r="93" spans="1:11" ht="12.75">
      <c r="A93" s="44">
        <v>676</v>
      </c>
      <c r="B93" s="58" t="s">
        <v>93</v>
      </c>
      <c r="C93" s="30">
        <v>2332531</v>
      </c>
      <c r="D93" s="30">
        <v>13613.994163424126</v>
      </c>
      <c r="E93" s="30">
        <v>594340</v>
      </c>
      <c r="F93" s="30">
        <v>3468.910505836576</v>
      </c>
      <c r="G93" s="30">
        <v>1080580</v>
      </c>
      <c r="H93" s="30">
        <v>6306.887159533073</v>
      </c>
      <c r="I93" s="30">
        <v>1099895</v>
      </c>
      <c r="J93" s="30">
        <v>6419.620622568093</v>
      </c>
      <c r="K93" s="29">
        <v>5107346</v>
      </c>
    </row>
    <row r="94" spans="1:11" ht="12.75">
      <c r="A94" s="44">
        <v>677</v>
      </c>
      <c r="B94" s="58" t="s">
        <v>94</v>
      </c>
      <c r="C94" s="30">
        <v>316529</v>
      </c>
      <c r="D94" s="30">
        <v>0</v>
      </c>
      <c r="E94" s="30">
        <v>74418</v>
      </c>
      <c r="F94" s="30">
        <v>0</v>
      </c>
      <c r="G94" s="30">
        <v>110408</v>
      </c>
      <c r="H94" s="30">
        <v>0</v>
      </c>
      <c r="I94" s="30">
        <v>104616</v>
      </c>
      <c r="J94" s="30">
        <v>0</v>
      </c>
      <c r="K94" s="29">
        <v>605971</v>
      </c>
    </row>
    <row r="95" spans="1:11" ht="12.75">
      <c r="A95" s="44">
        <v>678</v>
      </c>
      <c r="B95" s="58" t="s">
        <v>95</v>
      </c>
      <c r="C95" s="30">
        <v>677809</v>
      </c>
      <c r="D95" s="30">
        <v>0</v>
      </c>
      <c r="E95" s="30">
        <v>137407</v>
      </c>
      <c r="F95" s="30">
        <v>0</v>
      </c>
      <c r="G95" s="30">
        <v>206643</v>
      </c>
      <c r="H95" s="30">
        <v>0</v>
      </c>
      <c r="I95" s="30">
        <v>196922</v>
      </c>
      <c r="J95" s="30">
        <v>0</v>
      </c>
      <c r="K95" s="29">
        <v>1218781</v>
      </c>
    </row>
    <row r="96" spans="1:11" ht="12.75">
      <c r="A96" s="44">
        <v>679</v>
      </c>
      <c r="B96" s="58" t="s">
        <v>96</v>
      </c>
      <c r="C96" s="30">
        <v>324314</v>
      </c>
      <c r="D96" s="30">
        <v>0</v>
      </c>
      <c r="E96" s="30">
        <v>75308</v>
      </c>
      <c r="F96" s="30">
        <v>0</v>
      </c>
      <c r="G96" s="30">
        <v>99644</v>
      </c>
      <c r="H96" s="30">
        <v>0</v>
      </c>
      <c r="I96" s="30">
        <v>89815</v>
      </c>
      <c r="J96" s="30">
        <v>0</v>
      </c>
      <c r="K96" s="29">
        <v>589081</v>
      </c>
    </row>
    <row r="97" spans="1:11" ht="12.75">
      <c r="A97" s="44">
        <v>680</v>
      </c>
      <c r="B97" s="58" t="s">
        <v>97</v>
      </c>
      <c r="C97" s="30">
        <v>402556</v>
      </c>
      <c r="D97" s="30">
        <v>0</v>
      </c>
      <c r="E97" s="30">
        <v>97494</v>
      </c>
      <c r="F97" s="30">
        <v>0</v>
      </c>
      <c r="G97" s="30">
        <v>145141</v>
      </c>
      <c r="H97" s="30">
        <v>0</v>
      </c>
      <c r="I97" s="30">
        <v>139303</v>
      </c>
      <c r="J97" s="30">
        <v>0</v>
      </c>
      <c r="K97" s="29">
        <v>784494</v>
      </c>
    </row>
    <row r="98" spans="1:11" ht="12.75">
      <c r="A98" s="44">
        <v>779</v>
      </c>
      <c r="B98" s="58" t="s">
        <v>98</v>
      </c>
      <c r="C98" s="30">
        <v>150068</v>
      </c>
      <c r="D98" s="30">
        <v>0</v>
      </c>
      <c r="E98" s="30">
        <v>36835</v>
      </c>
      <c r="F98" s="30">
        <v>0</v>
      </c>
      <c r="G98" s="30">
        <v>52361</v>
      </c>
      <c r="H98" s="30">
        <v>0</v>
      </c>
      <c r="I98" s="30">
        <v>49324</v>
      </c>
      <c r="J98" s="30">
        <v>0</v>
      </c>
      <c r="K98" s="29">
        <v>288588</v>
      </c>
    </row>
    <row r="99" spans="1:11" ht="12.75">
      <c r="A99" s="44">
        <v>681</v>
      </c>
      <c r="B99" s="58" t="s">
        <v>99</v>
      </c>
      <c r="C99" s="30">
        <v>598279</v>
      </c>
      <c r="D99" s="30">
        <v>0</v>
      </c>
      <c r="E99" s="30">
        <v>157122</v>
      </c>
      <c r="F99" s="30">
        <v>0</v>
      </c>
      <c r="G99" s="30">
        <v>292687</v>
      </c>
      <c r="H99" s="30">
        <v>0</v>
      </c>
      <c r="I99" s="30">
        <v>306563</v>
      </c>
      <c r="J99" s="30">
        <v>0</v>
      </c>
      <c r="K99" s="29">
        <v>1354651</v>
      </c>
    </row>
    <row r="100" spans="1:11" ht="12.75">
      <c r="A100" s="44">
        <v>682</v>
      </c>
      <c r="B100" s="58" t="s">
        <v>100</v>
      </c>
      <c r="C100" s="30">
        <v>388142</v>
      </c>
      <c r="D100" s="30">
        <v>0</v>
      </c>
      <c r="E100" s="30">
        <v>90992</v>
      </c>
      <c r="F100" s="30">
        <v>0</v>
      </c>
      <c r="G100" s="30">
        <v>164840</v>
      </c>
      <c r="H100" s="30">
        <v>0</v>
      </c>
      <c r="I100" s="30">
        <v>175394</v>
      </c>
      <c r="J100" s="30">
        <v>0</v>
      </c>
      <c r="K100" s="29">
        <v>819368</v>
      </c>
    </row>
    <row r="101" spans="1:11" ht="12.75">
      <c r="A101" s="44">
        <v>683</v>
      </c>
      <c r="B101" s="58" t="s">
        <v>101</v>
      </c>
      <c r="C101" s="30">
        <v>341120</v>
      </c>
      <c r="D101" s="30">
        <v>0</v>
      </c>
      <c r="E101" s="30">
        <v>87755</v>
      </c>
      <c r="F101" s="30">
        <v>0</v>
      </c>
      <c r="G101" s="30">
        <v>129849</v>
      </c>
      <c r="H101" s="30">
        <v>0</v>
      </c>
      <c r="I101" s="30">
        <v>127528</v>
      </c>
      <c r="J101" s="30">
        <v>0</v>
      </c>
      <c r="K101" s="29">
        <v>686252</v>
      </c>
    </row>
    <row r="102" spans="1:11" ht="12.75">
      <c r="A102" s="44">
        <v>684</v>
      </c>
      <c r="B102" s="58" t="s">
        <v>102</v>
      </c>
      <c r="C102" s="30">
        <v>435070</v>
      </c>
      <c r="D102" s="30">
        <v>8827.507246376812</v>
      </c>
      <c r="E102" s="30">
        <v>45369</v>
      </c>
      <c r="F102" s="30">
        <v>920.5304347826087</v>
      </c>
      <c r="G102" s="30">
        <v>112109</v>
      </c>
      <c r="H102" s="30">
        <v>2274.6753623188406</v>
      </c>
      <c r="I102" s="30">
        <v>106837</v>
      </c>
      <c r="J102" s="30">
        <v>2167.707246376812</v>
      </c>
      <c r="K102" s="29">
        <v>699385</v>
      </c>
    </row>
    <row r="103" spans="1:11" ht="12.75">
      <c r="A103" s="44">
        <v>685</v>
      </c>
      <c r="B103" s="58" t="s">
        <v>103</v>
      </c>
      <c r="C103" s="30">
        <v>392193</v>
      </c>
      <c r="D103" s="30">
        <v>3783.212218649517</v>
      </c>
      <c r="E103" s="30">
        <v>92795</v>
      </c>
      <c r="F103" s="30">
        <v>895.1286173633441</v>
      </c>
      <c r="G103" s="30">
        <v>120073</v>
      </c>
      <c r="H103" s="30">
        <v>1158.2604501607716</v>
      </c>
      <c r="I103" s="30">
        <v>108210</v>
      </c>
      <c r="J103" s="30">
        <v>1043.8263665594855</v>
      </c>
      <c r="K103" s="29">
        <v>713271</v>
      </c>
    </row>
    <row r="104" spans="1:11" ht="12.75">
      <c r="A104" s="44">
        <v>686</v>
      </c>
      <c r="B104" s="58" t="s">
        <v>104</v>
      </c>
      <c r="C104" s="30">
        <v>252845</v>
      </c>
      <c r="D104" s="30">
        <v>0</v>
      </c>
      <c r="E104" s="30">
        <v>59075</v>
      </c>
      <c r="F104" s="30">
        <v>0</v>
      </c>
      <c r="G104" s="30">
        <v>96401</v>
      </c>
      <c r="H104" s="30">
        <v>0</v>
      </c>
      <c r="I104" s="30">
        <v>94885</v>
      </c>
      <c r="J104" s="30">
        <v>0</v>
      </c>
      <c r="K104" s="29">
        <v>503206</v>
      </c>
    </row>
    <row r="105" spans="1:11" ht="12.75">
      <c r="A105" s="44">
        <v>687</v>
      </c>
      <c r="B105" s="58" t="s">
        <v>105</v>
      </c>
      <c r="C105" s="30">
        <v>624861</v>
      </c>
      <c r="D105" s="30">
        <v>0</v>
      </c>
      <c r="E105" s="30">
        <v>160749</v>
      </c>
      <c r="F105" s="30">
        <v>0</v>
      </c>
      <c r="G105" s="30">
        <v>186062</v>
      </c>
      <c r="H105" s="30">
        <v>0</v>
      </c>
      <c r="I105" s="30">
        <v>177309</v>
      </c>
      <c r="J105" s="30">
        <v>0</v>
      </c>
      <c r="K105" s="29">
        <v>1148981</v>
      </c>
    </row>
    <row r="106" spans="1:11" ht="12.75">
      <c r="A106" s="44">
        <v>688</v>
      </c>
      <c r="B106" s="58" t="s">
        <v>106</v>
      </c>
      <c r="C106" s="30">
        <v>436961</v>
      </c>
      <c r="D106" s="30">
        <v>12610.70707070707</v>
      </c>
      <c r="E106" s="30">
        <v>0</v>
      </c>
      <c r="F106" s="30">
        <v>0</v>
      </c>
      <c r="G106" s="30">
        <v>113256</v>
      </c>
      <c r="H106" s="30">
        <v>3268.5714285714284</v>
      </c>
      <c r="I106" s="30">
        <v>107928</v>
      </c>
      <c r="J106" s="30">
        <v>3114.805194805195</v>
      </c>
      <c r="K106" s="29">
        <v>658145</v>
      </c>
    </row>
    <row r="107" spans="1:11" ht="12.75">
      <c r="A107" s="44">
        <v>689</v>
      </c>
      <c r="B107" s="58" t="s">
        <v>107</v>
      </c>
      <c r="C107" s="30">
        <v>1602170</v>
      </c>
      <c r="D107" s="30">
        <v>17647.820613690008</v>
      </c>
      <c r="E107" s="30">
        <v>412166</v>
      </c>
      <c r="F107" s="30">
        <v>4539.987411487018</v>
      </c>
      <c r="G107" s="30">
        <v>586493</v>
      </c>
      <c r="H107" s="30">
        <v>6460.190401258851</v>
      </c>
      <c r="I107" s="30">
        <v>570105</v>
      </c>
      <c r="J107" s="30">
        <v>6279.677419354839</v>
      </c>
      <c r="K107" s="29">
        <v>3170934</v>
      </c>
    </row>
    <row r="108" spans="1:11" ht="12.75">
      <c r="A108" s="44">
        <v>690</v>
      </c>
      <c r="B108" s="58" t="s">
        <v>108</v>
      </c>
      <c r="C108" s="30">
        <v>192944</v>
      </c>
      <c r="D108" s="30">
        <v>0</v>
      </c>
      <c r="E108" s="30">
        <v>46177</v>
      </c>
      <c r="F108" s="30">
        <v>0</v>
      </c>
      <c r="G108" s="30">
        <v>59765</v>
      </c>
      <c r="H108" s="30">
        <v>0</v>
      </c>
      <c r="I108" s="30">
        <v>53674</v>
      </c>
      <c r="J108" s="30">
        <v>0</v>
      </c>
      <c r="K108" s="29">
        <v>352560</v>
      </c>
    </row>
    <row r="109" spans="1:11" ht="12.75">
      <c r="A109" s="44">
        <v>691</v>
      </c>
      <c r="B109" s="58" t="s">
        <v>109</v>
      </c>
      <c r="C109" s="30">
        <v>447642</v>
      </c>
      <c r="D109" s="30">
        <v>18258.253164556965</v>
      </c>
      <c r="E109" s="30">
        <v>106069</v>
      </c>
      <c r="F109" s="30">
        <v>4326.302390998593</v>
      </c>
      <c r="G109" s="30">
        <v>165773</v>
      </c>
      <c r="H109" s="30">
        <v>6761.486638537272</v>
      </c>
      <c r="I109" s="30">
        <v>161099</v>
      </c>
      <c r="J109" s="30">
        <v>6570.845288326301</v>
      </c>
      <c r="K109" s="29">
        <v>880583</v>
      </c>
    </row>
    <row r="110" spans="1:11" ht="12.75">
      <c r="A110" s="44">
        <v>692</v>
      </c>
      <c r="B110" s="58" t="s">
        <v>110</v>
      </c>
      <c r="C110" s="30">
        <v>930996</v>
      </c>
      <c r="D110" s="30">
        <v>31423.425545996026</v>
      </c>
      <c r="E110" s="30">
        <v>218987</v>
      </c>
      <c r="F110" s="30">
        <v>7391.354731965586</v>
      </c>
      <c r="G110" s="30">
        <v>308906</v>
      </c>
      <c r="H110" s="30">
        <v>10426.344142951688</v>
      </c>
      <c r="I110" s="30">
        <v>294386</v>
      </c>
      <c r="J110" s="30">
        <v>9936.258107213765</v>
      </c>
      <c r="K110" s="29">
        <v>1753275</v>
      </c>
    </row>
    <row r="111" spans="1:11" ht="12.75">
      <c r="A111" s="44">
        <v>693</v>
      </c>
      <c r="B111" s="58" t="s">
        <v>111</v>
      </c>
      <c r="C111" s="30">
        <v>446419</v>
      </c>
      <c r="D111" s="30">
        <v>2522.141242937853</v>
      </c>
      <c r="E111" s="30">
        <v>107825</v>
      </c>
      <c r="F111" s="30">
        <v>609.180790960452</v>
      </c>
      <c r="G111" s="30">
        <v>123041</v>
      </c>
      <c r="H111" s="30">
        <v>695.1468926553672</v>
      </c>
      <c r="I111" s="30">
        <v>114824</v>
      </c>
      <c r="J111" s="30">
        <v>648.723163841808</v>
      </c>
      <c r="K111" s="29">
        <v>792109</v>
      </c>
    </row>
    <row r="112" spans="1:11" ht="12.75">
      <c r="A112" s="44">
        <v>694</v>
      </c>
      <c r="B112" s="58" t="s">
        <v>112</v>
      </c>
      <c r="C112" s="30">
        <v>594063</v>
      </c>
      <c r="D112" s="30">
        <v>0</v>
      </c>
      <c r="E112" s="30">
        <v>141008</v>
      </c>
      <c r="F112" s="30">
        <v>0</v>
      </c>
      <c r="G112" s="30">
        <v>289189</v>
      </c>
      <c r="H112" s="30">
        <v>0</v>
      </c>
      <c r="I112" s="30">
        <v>317752</v>
      </c>
      <c r="J112" s="30">
        <v>0</v>
      </c>
      <c r="K112" s="29">
        <v>1342012</v>
      </c>
    </row>
    <row r="113" spans="1:11" ht="12.75">
      <c r="A113" s="44">
        <v>695</v>
      </c>
      <c r="B113" s="58" t="s">
        <v>113</v>
      </c>
      <c r="C113" s="30">
        <v>533440</v>
      </c>
      <c r="D113" s="30">
        <v>0</v>
      </c>
      <c r="E113" s="30">
        <v>134458</v>
      </c>
      <c r="F113" s="30">
        <v>0</v>
      </c>
      <c r="G113" s="30">
        <v>143365</v>
      </c>
      <c r="H113" s="30">
        <v>0</v>
      </c>
      <c r="I113" s="30">
        <v>136620</v>
      </c>
      <c r="J113" s="30">
        <v>0</v>
      </c>
      <c r="K113" s="29">
        <v>947883</v>
      </c>
    </row>
    <row r="114" spans="1:11" ht="12.75">
      <c r="A114" s="44">
        <v>781</v>
      </c>
      <c r="B114" s="58" t="s">
        <v>114</v>
      </c>
      <c r="C114" s="30">
        <v>1845280</v>
      </c>
      <c r="D114" s="30">
        <v>24467.80110497238</v>
      </c>
      <c r="E114" s="30">
        <v>483567</v>
      </c>
      <c r="F114" s="30">
        <v>6411.938121546962</v>
      </c>
      <c r="G114" s="30">
        <v>680826</v>
      </c>
      <c r="H114" s="30">
        <v>9027.527071823204</v>
      </c>
      <c r="I114" s="30">
        <v>677335</v>
      </c>
      <c r="J114" s="30">
        <v>8981.237569060773</v>
      </c>
      <c r="K114" s="29">
        <v>3687008</v>
      </c>
    </row>
    <row r="115" spans="1:11" ht="12.75">
      <c r="A115" s="44">
        <v>696</v>
      </c>
      <c r="B115" s="58" t="s">
        <v>115</v>
      </c>
      <c r="C115" s="30">
        <v>265705</v>
      </c>
      <c r="D115" s="30">
        <v>0</v>
      </c>
      <c r="E115" s="30">
        <v>65847</v>
      </c>
      <c r="F115" s="30">
        <v>0</v>
      </c>
      <c r="G115" s="30">
        <v>116258</v>
      </c>
      <c r="H115" s="30">
        <v>0</v>
      </c>
      <c r="I115" s="30">
        <v>118099</v>
      </c>
      <c r="J115" s="30">
        <v>0</v>
      </c>
      <c r="K115" s="29">
        <v>565909</v>
      </c>
    </row>
    <row r="116" spans="1:11" ht="12.75">
      <c r="A116" s="44">
        <v>697</v>
      </c>
      <c r="B116" s="58" t="s">
        <v>116</v>
      </c>
      <c r="C116" s="30">
        <v>677084</v>
      </c>
      <c r="D116" s="30">
        <v>0</v>
      </c>
      <c r="E116" s="30">
        <v>163951</v>
      </c>
      <c r="F116" s="30">
        <v>0</v>
      </c>
      <c r="G116" s="30">
        <v>257594</v>
      </c>
      <c r="H116" s="30">
        <v>0</v>
      </c>
      <c r="I116" s="30">
        <v>249930</v>
      </c>
      <c r="J116" s="30">
        <v>0</v>
      </c>
      <c r="K116" s="29">
        <v>1348559</v>
      </c>
    </row>
    <row r="117" spans="1:11" ht="12.75">
      <c r="A117" s="44">
        <v>698</v>
      </c>
      <c r="B117" s="58" t="s">
        <v>117</v>
      </c>
      <c r="C117" s="30">
        <v>372016</v>
      </c>
      <c r="D117" s="30">
        <v>0</v>
      </c>
      <c r="E117" s="30">
        <v>89899</v>
      </c>
      <c r="F117" s="30">
        <v>0</v>
      </c>
      <c r="G117" s="30">
        <v>139488</v>
      </c>
      <c r="H117" s="30">
        <v>0</v>
      </c>
      <c r="I117" s="30">
        <v>136336</v>
      </c>
      <c r="J117" s="30">
        <v>0</v>
      </c>
      <c r="K117" s="29">
        <v>737739</v>
      </c>
    </row>
    <row r="118" spans="1:11" ht="12.75">
      <c r="A118" s="44">
        <v>699</v>
      </c>
      <c r="B118" s="58" t="s">
        <v>118</v>
      </c>
      <c r="C118" s="30">
        <v>732564</v>
      </c>
      <c r="D118" s="30">
        <v>8721</v>
      </c>
      <c r="E118" s="30">
        <v>177390</v>
      </c>
      <c r="F118" s="30">
        <v>2111.785714285714</v>
      </c>
      <c r="G118" s="30">
        <v>280066</v>
      </c>
      <c r="H118" s="30">
        <v>3334.1190476190477</v>
      </c>
      <c r="I118" s="30">
        <v>274825</v>
      </c>
      <c r="J118" s="30">
        <v>3271.726190476191</v>
      </c>
      <c r="K118" s="29">
        <v>1464845</v>
      </c>
    </row>
    <row r="119" spans="1:11" ht="12.75">
      <c r="A119" s="44">
        <v>700</v>
      </c>
      <c r="B119" s="58" t="s">
        <v>119</v>
      </c>
      <c r="C119" s="30">
        <v>194205</v>
      </c>
      <c r="D119" s="30">
        <v>0</v>
      </c>
      <c r="E119" s="30">
        <v>46155</v>
      </c>
      <c r="F119" s="30">
        <v>0</v>
      </c>
      <c r="G119" s="30">
        <v>73144</v>
      </c>
      <c r="H119" s="30">
        <v>0</v>
      </c>
      <c r="I119" s="30">
        <v>71672</v>
      </c>
      <c r="J119" s="30">
        <v>0</v>
      </c>
      <c r="K119" s="29">
        <v>385176</v>
      </c>
    </row>
    <row r="120" spans="1:11" ht="12.75">
      <c r="A120" s="44">
        <v>701</v>
      </c>
      <c r="B120" s="58" t="s">
        <v>120</v>
      </c>
      <c r="C120" s="30">
        <v>682669</v>
      </c>
      <c r="D120" s="30">
        <v>0</v>
      </c>
      <c r="E120" s="30">
        <v>162824</v>
      </c>
      <c r="F120" s="30">
        <v>0</v>
      </c>
      <c r="G120" s="30">
        <v>293725</v>
      </c>
      <c r="H120" s="30">
        <v>0</v>
      </c>
      <c r="I120" s="30">
        <v>302134</v>
      </c>
      <c r="J120" s="30">
        <v>0</v>
      </c>
      <c r="K120" s="29">
        <v>1441352</v>
      </c>
    </row>
    <row r="121" spans="1:11" ht="12.75">
      <c r="A121" s="44">
        <v>702</v>
      </c>
      <c r="B121" s="58" t="s">
        <v>121</v>
      </c>
      <c r="C121" s="30">
        <v>395346</v>
      </c>
      <c r="D121" s="30">
        <v>0</v>
      </c>
      <c r="E121" s="30">
        <v>95463</v>
      </c>
      <c r="F121" s="30">
        <v>0</v>
      </c>
      <c r="G121" s="30">
        <v>102322</v>
      </c>
      <c r="H121" s="30">
        <v>0</v>
      </c>
      <c r="I121" s="30">
        <v>97508</v>
      </c>
      <c r="J121" s="30">
        <v>0</v>
      </c>
      <c r="K121" s="29">
        <v>690639</v>
      </c>
    </row>
    <row r="122" spans="1:11" ht="12.75">
      <c r="A122" s="44">
        <v>703</v>
      </c>
      <c r="B122" s="58" t="s">
        <v>122</v>
      </c>
      <c r="C122" s="30">
        <v>256136</v>
      </c>
      <c r="D122" s="30">
        <v>0</v>
      </c>
      <c r="E122" s="30">
        <v>62022</v>
      </c>
      <c r="F122" s="30">
        <v>0</v>
      </c>
      <c r="G122" s="30">
        <v>95909</v>
      </c>
      <c r="H122" s="30">
        <v>0</v>
      </c>
      <c r="I122" s="30">
        <v>92904</v>
      </c>
      <c r="J122" s="30">
        <v>0</v>
      </c>
      <c r="K122" s="29">
        <v>506971</v>
      </c>
    </row>
    <row r="123" spans="1:11" ht="12.75">
      <c r="A123" s="44">
        <v>704</v>
      </c>
      <c r="B123" s="58" t="s">
        <v>123</v>
      </c>
      <c r="C123" s="30">
        <v>335445</v>
      </c>
      <c r="D123" s="30">
        <v>0</v>
      </c>
      <c r="E123" s="30">
        <v>78583</v>
      </c>
      <c r="F123" s="30">
        <v>0</v>
      </c>
      <c r="G123" s="30">
        <v>89576</v>
      </c>
      <c r="H123" s="30">
        <v>0</v>
      </c>
      <c r="I123" s="30">
        <v>84293</v>
      </c>
      <c r="J123" s="30">
        <v>0</v>
      </c>
      <c r="K123" s="29">
        <v>587897</v>
      </c>
    </row>
    <row r="124" spans="1:11" ht="12.75">
      <c r="A124" s="44">
        <v>705</v>
      </c>
      <c r="B124" s="58" t="s">
        <v>124</v>
      </c>
      <c r="C124" s="30">
        <v>911684</v>
      </c>
      <c r="D124" s="30">
        <v>4407.312154696132</v>
      </c>
      <c r="E124" s="30">
        <v>217545</v>
      </c>
      <c r="F124" s="30">
        <v>1051.6678176795579</v>
      </c>
      <c r="G124" s="30">
        <v>295600</v>
      </c>
      <c r="H124" s="30">
        <v>1429.0055248618785</v>
      </c>
      <c r="I124" s="30">
        <v>281701</v>
      </c>
      <c r="J124" s="30">
        <v>1361.814226519337</v>
      </c>
      <c r="K124" s="29">
        <v>1706530</v>
      </c>
    </row>
    <row r="125" spans="1:11" ht="12.75">
      <c r="A125" s="44">
        <v>706</v>
      </c>
      <c r="B125" s="58" t="s">
        <v>125</v>
      </c>
      <c r="C125" s="30">
        <v>5373418</v>
      </c>
      <c r="D125" s="30">
        <v>60531.345693499185</v>
      </c>
      <c r="E125" s="30">
        <v>1243746</v>
      </c>
      <c r="F125" s="30">
        <v>14010.75052804506</v>
      </c>
      <c r="G125" s="30">
        <v>2559919</v>
      </c>
      <c r="H125" s="30">
        <v>28837.388406477352</v>
      </c>
      <c r="I125" s="30">
        <v>2742042</v>
      </c>
      <c r="J125" s="30">
        <v>30888.996949072985</v>
      </c>
      <c r="K125" s="29">
        <v>11919125</v>
      </c>
    </row>
    <row r="126" spans="1:11" ht="12.75">
      <c r="A126" s="44">
        <v>707</v>
      </c>
      <c r="B126" s="58" t="s">
        <v>126</v>
      </c>
      <c r="C126" s="30">
        <v>1717523</v>
      </c>
      <c r="D126" s="30">
        <v>45164.958363769176</v>
      </c>
      <c r="E126" s="30">
        <v>408448</v>
      </c>
      <c r="F126" s="30">
        <v>10740.780131482834</v>
      </c>
      <c r="G126" s="30">
        <v>651109</v>
      </c>
      <c r="H126" s="30">
        <v>17121.931336742146</v>
      </c>
      <c r="I126" s="30">
        <v>638950</v>
      </c>
      <c r="J126" s="30">
        <v>16802.19138056976</v>
      </c>
      <c r="K126" s="29">
        <v>3416030</v>
      </c>
    </row>
    <row r="127" spans="1:11" ht="12.75">
      <c r="A127" s="44">
        <v>708</v>
      </c>
      <c r="B127" s="58" t="s">
        <v>127</v>
      </c>
      <c r="C127" s="30">
        <v>277642</v>
      </c>
      <c r="D127" s="30">
        <v>0</v>
      </c>
      <c r="E127" s="30">
        <v>0</v>
      </c>
      <c r="F127" s="30">
        <v>0</v>
      </c>
      <c r="G127" s="30">
        <v>67722</v>
      </c>
      <c r="H127" s="30">
        <v>0</v>
      </c>
      <c r="I127" s="30">
        <v>64536</v>
      </c>
      <c r="J127" s="30">
        <v>0</v>
      </c>
      <c r="K127" s="29">
        <v>409900</v>
      </c>
    </row>
    <row r="128" spans="1:11" ht="12.75">
      <c r="A128" s="44">
        <v>709</v>
      </c>
      <c r="B128" s="58" t="s">
        <v>128</v>
      </c>
      <c r="C128" s="30">
        <v>278066</v>
      </c>
      <c r="D128" s="30">
        <v>0</v>
      </c>
      <c r="E128" s="30">
        <v>64362</v>
      </c>
      <c r="F128" s="30">
        <v>0</v>
      </c>
      <c r="G128" s="30">
        <v>76997</v>
      </c>
      <c r="H128" s="30">
        <v>0</v>
      </c>
      <c r="I128" s="30">
        <v>71586</v>
      </c>
      <c r="J128" s="30">
        <v>0</v>
      </c>
      <c r="K128" s="29">
        <v>491011</v>
      </c>
    </row>
    <row r="129" spans="1:11" ht="12.75">
      <c r="A129" s="44">
        <v>710</v>
      </c>
      <c r="B129" s="58" t="s">
        <v>129</v>
      </c>
      <c r="C129" s="30">
        <v>1283586</v>
      </c>
      <c r="D129" s="30">
        <v>2615.559857361182</v>
      </c>
      <c r="E129" s="30">
        <v>0</v>
      </c>
      <c r="F129" s="30">
        <v>0</v>
      </c>
      <c r="G129" s="30">
        <v>424139</v>
      </c>
      <c r="H129" s="30">
        <v>864.2669383596536</v>
      </c>
      <c r="I129" s="30">
        <v>404184</v>
      </c>
      <c r="J129" s="30">
        <v>823.6046867040244</v>
      </c>
      <c r="K129" s="29">
        <v>2111909</v>
      </c>
    </row>
    <row r="130" spans="1:11" ht="12.75">
      <c r="A130" s="44">
        <v>711</v>
      </c>
      <c r="B130" s="58" t="s">
        <v>130</v>
      </c>
      <c r="C130" s="30">
        <v>683898</v>
      </c>
      <c r="D130" s="30">
        <v>0</v>
      </c>
      <c r="E130" s="30">
        <v>173401</v>
      </c>
      <c r="F130" s="30">
        <v>0</v>
      </c>
      <c r="G130" s="30">
        <v>233528</v>
      </c>
      <c r="H130" s="30">
        <v>0</v>
      </c>
      <c r="I130" s="30">
        <v>219005</v>
      </c>
      <c r="J130" s="30">
        <v>0</v>
      </c>
      <c r="K130" s="29">
        <v>1309832</v>
      </c>
    </row>
    <row r="131" spans="1:11" ht="12.75">
      <c r="A131" s="44">
        <v>784</v>
      </c>
      <c r="B131" s="58" t="s">
        <v>131</v>
      </c>
      <c r="C131" s="30">
        <v>217902</v>
      </c>
      <c r="D131" s="30">
        <v>13657.675213675215</v>
      </c>
      <c r="E131" s="30">
        <v>51078</v>
      </c>
      <c r="F131" s="30">
        <v>3201.4700854700855</v>
      </c>
      <c r="G131" s="30">
        <v>109610</v>
      </c>
      <c r="H131" s="30">
        <v>6870.14245014245</v>
      </c>
      <c r="I131" s="30">
        <v>123119</v>
      </c>
      <c r="J131" s="30">
        <v>7716.860398860399</v>
      </c>
      <c r="K131" s="29">
        <v>501709</v>
      </c>
    </row>
    <row r="132" spans="1:11" ht="12.75">
      <c r="A132" s="44">
        <v>712</v>
      </c>
      <c r="B132" s="58" t="s">
        <v>132</v>
      </c>
      <c r="C132" s="30">
        <v>518886</v>
      </c>
      <c r="D132" s="30">
        <v>0</v>
      </c>
      <c r="E132" s="30">
        <v>120661</v>
      </c>
      <c r="F132" s="30">
        <v>0</v>
      </c>
      <c r="G132" s="30">
        <v>145058</v>
      </c>
      <c r="H132" s="30">
        <v>0</v>
      </c>
      <c r="I132" s="30">
        <v>136804</v>
      </c>
      <c r="J132" s="30">
        <v>0</v>
      </c>
      <c r="K132" s="29">
        <v>921409</v>
      </c>
    </row>
    <row r="133" spans="1:11" ht="12.75">
      <c r="A133" s="44">
        <v>713</v>
      </c>
      <c r="B133" s="58" t="s">
        <v>133</v>
      </c>
      <c r="C133" s="30">
        <v>484415</v>
      </c>
      <c r="D133" s="30">
        <v>0</v>
      </c>
      <c r="E133" s="30">
        <v>123111</v>
      </c>
      <c r="F133" s="30">
        <v>0</v>
      </c>
      <c r="G133" s="30">
        <v>198824</v>
      </c>
      <c r="H133" s="30">
        <v>0</v>
      </c>
      <c r="I133" s="30">
        <v>193910</v>
      </c>
      <c r="J133" s="30">
        <v>0</v>
      </c>
      <c r="K133" s="29">
        <v>1000260</v>
      </c>
    </row>
    <row r="134" spans="1:11" ht="12.75">
      <c r="A134" s="44">
        <v>714</v>
      </c>
      <c r="B134" s="58" t="s">
        <v>134</v>
      </c>
      <c r="C134" s="30">
        <v>254106</v>
      </c>
      <c r="D134" s="30">
        <v>5044.287841191067</v>
      </c>
      <c r="E134" s="30">
        <v>31901</v>
      </c>
      <c r="F134" s="30">
        <v>633.2704714640198</v>
      </c>
      <c r="G134" s="30">
        <v>65767</v>
      </c>
      <c r="H134" s="30">
        <v>1305.5483870967741</v>
      </c>
      <c r="I134" s="30">
        <v>62673</v>
      </c>
      <c r="J134" s="30">
        <v>1244.1290322580646</v>
      </c>
      <c r="K134" s="29">
        <v>414447</v>
      </c>
    </row>
    <row r="135" spans="1:11" ht="12.75">
      <c r="A135" s="44">
        <v>715</v>
      </c>
      <c r="B135" s="58" t="s">
        <v>135</v>
      </c>
      <c r="C135" s="30">
        <v>1052363</v>
      </c>
      <c r="D135" s="30">
        <v>30265.68244457759</v>
      </c>
      <c r="E135" s="30">
        <v>252246</v>
      </c>
      <c r="F135" s="30">
        <v>7254.528460155781</v>
      </c>
      <c r="G135" s="30">
        <v>351817</v>
      </c>
      <c r="H135" s="30">
        <v>10118.164170161774</v>
      </c>
      <c r="I135" s="30">
        <v>335266</v>
      </c>
      <c r="J135" s="30">
        <v>9642.161773517077</v>
      </c>
      <c r="K135" s="29">
        <v>1991692</v>
      </c>
    </row>
    <row r="136" spans="1:11" ht="12.75">
      <c r="A136" s="44">
        <v>716</v>
      </c>
      <c r="B136" s="58" t="s">
        <v>136</v>
      </c>
      <c r="C136" s="30">
        <v>215013</v>
      </c>
      <c r="D136" s="30">
        <v>0</v>
      </c>
      <c r="E136" s="30">
        <v>55313</v>
      </c>
      <c r="F136" s="30">
        <v>0</v>
      </c>
      <c r="G136" s="30">
        <v>67638</v>
      </c>
      <c r="H136" s="30">
        <v>0</v>
      </c>
      <c r="I136" s="30">
        <v>60637</v>
      </c>
      <c r="J136" s="30">
        <v>0</v>
      </c>
      <c r="K136" s="29">
        <v>398601</v>
      </c>
    </row>
    <row r="137" spans="1:11" ht="12.75">
      <c r="A137" s="44">
        <v>717</v>
      </c>
      <c r="B137" s="58" t="s">
        <v>137</v>
      </c>
      <c r="C137" s="30">
        <v>448002</v>
      </c>
      <c r="D137" s="30">
        <v>0</v>
      </c>
      <c r="E137" s="30">
        <v>106066</v>
      </c>
      <c r="F137" s="30">
        <v>0</v>
      </c>
      <c r="G137" s="30">
        <v>148162</v>
      </c>
      <c r="H137" s="30">
        <v>0</v>
      </c>
      <c r="I137" s="30">
        <v>135274</v>
      </c>
      <c r="J137" s="30">
        <v>0</v>
      </c>
      <c r="K137" s="29">
        <v>837504</v>
      </c>
    </row>
    <row r="138" spans="1:11" ht="12.75">
      <c r="A138" s="44">
        <v>718</v>
      </c>
      <c r="B138" s="58" t="s">
        <v>138</v>
      </c>
      <c r="C138" s="30">
        <v>99641</v>
      </c>
      <c r="D138" s="30">
        <v>0</v>
      </c>
      <c r="E138" s="30">
        <v>21754</v>
      </c>
      <c r="F138" s="30">
        <v>0</v>
      </c>
      <c r="G138" s="30">
        <v>40874</v>
      </c>
      <c r="H138" s="30">
        <v>0</v>
      </c>
      <c r="I138" s="30">
        <v>43763</v>
      </c>
      <c r="J138" s="30">
        <v>0</v>
      </c>
      <c r="K138" s="29">
        <v>206032</v>
      </c>
    </row>
    <row r="139" spans="1:11" ht="12.75">
      <c r="A139" s="44">
        <v>719</v>
      </c>
      <c r="B139" s="58" t="s">
        <v>139</v>
      </c>
      <c r="C139" s="30">
        <v>269239</v>
      </c>
      <c r="D139" s="30">
        <v>0</v>
      </c>
      <c r="E139" s="30">
        <v>69263</v>
      </c>
      <c r="F139" s="30">
        <v>0</v>
      </c>
      <c r="G139" s="30">
        <v>72287</v>
      </c>
      <c r="H139" s="30">
        <v>0</v>
      </c>
      <c r="I139" s="30">
        <v>67966</v>
      </c>
      <c r="J139" s="30">
        <v>0</v>
      </c>
      <c r="K139" s="29">
        <v>478755</v>
      </c>
    </row>
    <row r="140" spans="1:11" ht="12.75">
      <c r="A140" s="44">
        <v>720</v>
      </c>
      <c r="B140" s="58" t="s">
        <v>140</v>
      </c>
      <c r="C140" s="30">
        <v>373254</v>
      </c>
      <c r="D140" s="30">
        <v>0</v>
      </c>
      <c r="E140" s="30">
        <v>81441</v>
      </c>
      <c r="F140" s="30">
        <v>0</v>
      </c>
      <c r="G140" s="30">
        <v>135264</v>
      </c>
      <c r="H140" s="30">
        <v>0</v>
      </c>
      <c r="I140" s="30">
        <v>144369</v>
      </c>
      <c r="J140" s="30">
        <v>0</v>
      </c>
      <c r="K140" s="29">
        <v>734328</v>
      </c>
    </row>
    <row r="141" spans="1:11" ht="12.75">
      <c r="A141" s="44">
        <v>721</v>
      </c>
      <c r="B141" s="58" t="s">
        <v>141</v>
      </c>
      <c r="C141" s="30">
        <v>6583945</v>
      </c>
      <c r="D141" s="30">
        <v>61781.75029821073</v>
      </c>
      <c r="E141" s="30">
        <v>1819743</v>
      </c>
      <c r="F141" s="30">
        <v>17075.918409542744</v>
      </c>
      <c r="G141" s="30">
        <v>4156686</v>
      </c>
      <c r="H141" s="30">
        <v>39005.08532803181</v>
      </c>
      <c r="I141" s="30">
        <v>4796660</v>
      </c>
      <c r="J141" s="30">
        <v>45010.40795228629</v>
      </c>
      <c r="K141" s="29">
        <v>17357034</v>
      </c>
    </row>
    <row r="142" spans="1:11" ht="12.75">
      <c r="A142" s="44">
        <v>722</v>
      </c>
      <c r="B142" s="58" t="s">
        <v>142</v>
      </c>
      <c r="C142" s="30">
        <v>1373336</v>
      </c>
      <c r="D142" s="30">
        <v>17043.788066825775</v>
      </c>
      <c r="E142" s="30">
        <v>328886</v>
      </c>
      <c r="F142" s="30">
        <v>4081.6400954653936</v>
      </c>
      <c r="G142" s="30">
        <v>456226</v>
      </c>
      <c r="H142" s="30">
        <v>5661.993317422434</v>
      </c>
      <c r="I142" s="30">
        <v>434761</v>
      </c>
      <c r="J142" s="30">
        <v>5395.601909307876</v>
      </c>
      <c r="K142" s="29">
        <v>2593209</v>
      </c>
    </row>
    <row r="143" spans="1:11" ht="12.75">
      <c r="A143" s="44">
        <v>785</v>
      </c>
      <c r="B143" s="58" t="s">
        <v>143</v>
      </c>
      <c r="C143" s="30">
        <v>1322264</v>
      </c>
      <c r="D143" s="30">
        <v>21354.029749256268</v>
      </c>
      <c r="E143" s="30">
        <v>340971</v>
      </c>
      <c r="F143" s="30">
        <v>5506.54398640034</v>
      </c>
      <c r="G143" s="30">
        <v>711397</v>
      </c>
      <c r="H143" s="30">
        <v>11488.774330641734</v>
      </c>
      <c r="I143" s="30">
        <v>787752</v>
      </c>
      <c r="J143" s="30">
        <v>12721.876753081173</v>
      </c>
      <c r="K143" s="29">
        <v>3162384</v>
      </c>
    </row>
    <row r="144" spans="1:11" ht="12.75">
      <c r="A144" s="44">
        <v>723</v>
      </c>
      <c r="B144" s="58" t="s">
        <v>144</v>
      </c>
      <c r="C144" s="30">
        <v>117911</v>
      </c>
      <c r="D144" s="30">
        <v>0</v>
      </c>
      <c r="E144" s="30">
        <v>28653</v>
      </c>
      <c r="F144" s="30">
        <v>0</v>
      </c>
      <c r="G144" s="30">
        <v>36611</v>
      </c>
      <c r="H144" s="30">
        <v>0</v>
      </c>
      <c r="I144" s="30">
        <v>32947</v>
      </c>
      <c r="J144" s="30">
        <v>0</v>
      </c>
      <c r="K144" s="29">
        <v>216122</v>
      </c>
    </row>
    <row r="145" spans="1:11" ht="12.75">
      <c r="A145" s="44">
        <v>724</v>
      </c>
      <c r="B145" s="58" t="s">
        <v>145</v>
      </c>
      <c r="C145" s="30">
        <v>498754</v>
      </c>
      <c r="D145" s="30">
        <v>0</v>
      </c>
      <c r="E145" s="30">
        <v>122248</v>
      </c>
      <c r="F145" s="30">
        <v>0</v>
      </c>
      <c r="G145" s="30">
        <v>176114</v>
      </c>
      <c r="H145" s="30">
        <v>0</v>
      </c>
      <c r="I145" s="30">
        <v>167577</v>
      </c>
      <c r="J145" s="30">
        <v>0</v>
      </c>
      <c r="K145" s="29">
        <v>964693</v>
      </c>
    </row>
    <row r="146" spans="1:11" ht="12.75">
      <c r="A146" s="44">
        <v>725</v>
      </c>
      <c r="B146" s="58" t="s">
        <v>146</v>
      </c>
      <c r="C146" s="30">
        <v>398098</v>
      </c>
      <c r="D146" s="30">
        <v>7709.6443661971825</v>
      </c>
      <c r="E146" s="30">
        <v>94949</v>
      </c>
      <c r="F146" s="30">
        <v>1838.8010563380283</v>
      </c>
      <c r="G146" s="30">
        <v>159011</v>
      </c>
      <c r="H146" s="30">
        <v>3079.43838028169</v>
      </c>
      <c r="I146" s="30">
        <v>168403</v>
      </c>
      <c r="J146" s="30">
        <v>3261.325704225352</v>
      </c>
      <c r="K146" s="29">
        <v>820461</v>
      </c>
    </row>
    <row r="147" spans="1:11" ht="12.75">
      <c r="A147" s="44">
        <v>786</v>
      </c>
      <c r="B147" s="58" t="s">
        <v>147</v>
      </c>
      <c r="C147" s="30">
        <v>130555</v>
      </c>
      <c r="D147" s="30">
        <v>0</v>
      </c>
      <c r="E147" s="30">
        <v>31045</v>
      </c>
      <c r="F147" s="30">
        <v>0</v>
      </c>
      <c r="G147" s="30">
        <v>47147</v>
      </c>
      <c r="H147" s="30">
        <v>0</v>
      </c>
      <c r="I147" s="30">
        <v>44824</v>
      </c>
      <c r="J147" s="30">
        <v>0</v>
      </c>
      <c r="K147" s="29">
        <v>253571</v>
      </c>
    </row>
    <row r="148" spans="1:11" ht="12.75">
      <c r="A148" s="44">
        <v>727</v>
      </c>
      <c r="B148" s="58" t="s">
        <v>148</v>
      </c>
      <c r="C148" s="30">
        <v>576309</v>
      </c>
      <c r="D148" s="30">
        <v>0</v>
      </c>
      <c r="E148" s="30">
        <v>148259</v>
      </c>
      <c r="F148" s="30">
        <v>0</v>
      </c>
      <c r="G148" s="30">
        <v>178244</v>
      </c>
      <c r="H148" s="30">
        <v>0</v>
      </c>
      <c r="I148" s="30">
        <v>160265</v>
      </c>
      <c r="J148" s="30">
        <v>0</v>
      </c>
      <c r="K148" s="29">
        <v>1063077</v>
      </c>
    </row>
    <row r="149" spans="1:11" ht="12.75">
      <c r="A149" s="44">
        <v>728</v>
      </c>
      <c r="B149" s="58" t="s">
        <v>149</v>
      </c>
      <c r="C149" s="30">
        <v>181378</v>
      </c>
      <c r="D149" s="30">
        <v>0</v>
      </c>
      <c r="E149" s="30">
        <v>45882</v>
      </c>
      <c r="F149" s="30">
        <v>0</v>
      </c>
      <c r="G149" s="30">
        <v>91162</v>
      </c>
      <c r="H149" s="30">
        <v>0</v>
      </c>
      <c r="I149" s="30">
        <v>98624</v>
      </c>
      <c r="J149" s="30">
        <v>0</v>
      </c>
      <c r="K149" s="29">
        <v>417046</v>
      </c>
    </row>
    <row r="150" spans="1:11" ht="12.75">
      <c r="A150" s="44">
        <v>729</v>
      </c>
      <c r="B150" s="58" t="s">
        <v>150</v>
      </c>
      <c r="C150" s="30">
        <v>1292925</v>
      </c>
      <c r="D150" s="30">
        <v>4057.8265986661436</v>
      </c>
      <c r="E150" s="30">
        <v>368138</v>
      </c>
      <c r="F150" s="30">
        <v>1155.395841506473</v>
      </c>
      <c r="G150" s="30">
        <v>780187</v>
      </c>
      <c r="H150" s="30">
        <v>2448.605727736367</v>
      </c>
      <c r="I150" s="30">
        <v>869906</v>
      </c>
      <c r="J150" s="30">
        <v>2730.187524519419</v>
      </c>
      <c r="K150" s="29">
        <v>3311156</v>
      </c>
    </row>
    <row r="151" spans="1:11" ht="12.75">
      <c r="A151" s="44">
        <v>730</v>
      </c>
      <c r="B151" s="58" t="s">
        <v>151</v>
      </c>
      <c r="C151" s="30">
        <v>205206</v>
      </c>
      <c r="D151" s="30">
        <v>0</v>
      </c>
      <c r="E151" s="30">
        <v>49301</v>
      </c>
      <c r="F151" s="30">
        <v>0</v>
      </c>
      <c r="G151" s="30">
        <v>79446</v>
      </c>
      <c r="H151" s="30">
        <v>0</v>
      </c>
      <c r="I151" s="30">
        <v>78488</v>
      </c>
      <c r="J151" s="30">
        <v>0</v>
      </c>
      <c r="K151" s="29">
        <v>412441</v>
      </c>
    </row>
    <row r="152" spans="1:11" ht="12.75">
      <c r="A152" s="44">
        <v>731</v>
      </c>
      <c r="B152" s="58" t="s">
        <v>152</v>
      </c>
      <c r="C152" s="30">
        <v>76396</v>
      </c>
      <c r="D152" s="30">
        <v>0</v>
      </c>
      <c r="E152" s="30">
        <v>16661</v>
      </c>
      <c r="F152" s="30">
        <v>0</v>
      </c>
      <c r="G152" s="30">
        <v>33661</v>
      </c>
      <c r="H152" s="30">
        <v>0</v>
      </c>
      <c r="I152" s="30">
        <v>36927</v>
      </c>
      <c r="J152" s="30">
        <v>0</v>
      </c>
      <c r="K152" s="29">
        <v>163645</v>
      </c>
    </row>
    <row r="153" spans="1:11" ht="12.75">
      <c r="A153" s="44">
        <v>732</v>
      </c>
      <c r="B153" s="58" t="s">
        <v>153</v>
      </c>
      <c r="C153" s="30">
        <v>692191</v>
      </c>
      <c r="D153" s="30">
        <v>0</v>
      </c>
      <c r="E153" s="30">
        <v>167613</v>
      </c>
      <c r="F153" s="30">
        <v>0</v>
      </c>
      <c r="G153" s="30">
        <v>281428</v>
      </c>
      <c r="H153" s="30">
        <v>0</v>
      </c>
      <c r="I153" s="30">
        <v>283403</v>
      </c>
      <c r="J153" s="30">
        <v>0</v>
      </c>
      <c r="K153" s="29">
        <v>1424635</v>
      </c>
    </row>
    <row r="154" spans="1:11" ht="12.75">
      <c r="A154" s="44">
        <v>733</v>
      </c>
      <c r="B154" s="58" t="s">
        <v>154</v>
      </c>
      <c r="C154" s="30">
        <v>312701</v>
      </c>
      <c r="D154" s="30">
        <v>28564.033653846156</v>
      </c>
      <c r="E154" s="30">
        <v>90077</v>
      </c>
      <c r="F154" s="30">
        <v>8228.1875</v>
      </c>
      <c r="G154" s="30">
        <v>180440</v>
      </c>
      <c r="H154" s="30">
        <v>16482.5</v>
      </c>
      <c r="I154" s="30">
        <v>195923</v>
      </c>
      <c r="J154" s="30">
        <v>17896.8125</v>
      </c>
      <c r="K154" s="29">
        <v>779141</v>
      </c>
    </row>
    <row r="155" spans="1:11" ht="12.75">
      <c r="A155" s="44">
        <v>734</v>
      </c>
      <c r="B155" s="58" t="s">
        <v>155</v>
      </c>
      <c r="C155" s="30">
        <v>361352</v>
      </c>
      <c r="D155" s="30">
        <v>0</v>
      </c>
      <c r="E155" s="30">
        <v>89377</v>
      </c>
      <c r="F155" s="30">
        <v>0</v>
      </c>
      <c r="G155" s="30">
        <v>147483</v>
      </c>
      <c r="H155" s="30">
        <v>0</v>
      </c>
      <c r="I155" s="30">
        <v>152915</v>
      </c>
      <c r="J155" s="30">
        <v>0</v>
      </c>
      <c r="K155" s="29">
        <v>751127</v>
      </c>
    </row>
    <row r="156" spans="1:11" ht="12.75">
      <c r="A156" s="44">
        <v>735</v>
      </c>
      <c r="B156" s="58" t="s">
        <v>156</v>
      </c>
      <c r="C156" s="30">
        <v>484119</v>
      </c>
      <c r="D156" s="30">
        <v>0</v>
      </c>
      <c r="E156" s="30">
        <v>117277</v>
      </c>
      <c r="F156" s="30">
        <v>0</v>
      </c>
      <c r="G156" s="30">
        <v>205478</v>
      </c>
      <c r="H156" s="30">
        <v>0</v>
      </c>
      <c r="I156" s="30">
        <v>219901</v>
      </c>
      <c r="J156" s="30">
        <v>0</v>
      </c>
      <c r="K156" s="29">
        <v>1026775</v>
      </c>
    </row>
    <row r="157" spans="1:11" ht="12.75">
      <c r="A157" s="44">
        <v>736</v>
      </c>
      <c r="B157" s="58" t="s">
        <v>157</v>
      </c>
      <c r="C157" s="30">
        <v>670259</v>
      </c>
      <c r="D157" s="30">
        <v>0</v>
      </c>
      <c r="E157" s="30">
        <v>172428</v>
      </c>
      <c r="F157" s="30">
        <v>0</v>
      </c>
      <c r="G157" s="30">
        <v>208639</v>
      </c>
      <c r="H157" s="30">
        <v>0</v>
      </c>
      <c r="I157" s="30">
        <v>192579</v>
      </c>
      <c r="J157" s="30">
        <v>0</v>
      </c>
      <c r="K157" s="29">
        <v>1243905</v>
      </c>
    </row>
    <row r="158" spans="1:11" ht="12.75">
      <c r="A158" s="44">
        <v>744</v>
      </c>
      <c r="B158" s="58" t="s">
        <v>158</v>
      </c>
      <c r="C158" s="30">
        <v>768596</v>
      </c>
      <c r="D158" s="30">
        <v>10709.944262295083</v>
      </c>
      <c r="E158" s="30">
        <v>197725</v>
      </c>
      <c r="F158" s="30">
        <v>2755.184426229508</v>
      </c>
      <c r="G158" s="30">
        <v>259668</v>
      </c>
      <c r="H158" s="30">
        <v>3618.3245901639343</v>
      </c>
      <c r="I158" s="30">
        <v>241639</v>
      </c>
      <c r="J158" s="30">
        <v>3367.100819672131</v>
      </c>
      <c r="K158" s="29">
        <v>1467628</v>
      </c>
    </row>
    <row r="159" spans="1:11" ht="12.75">
      <c r="A159" s="44">
        <v>745</v>
      </c>
      <c r="B159" s="58" t="s">
        <v>159</v>
      </c>
      <c r="C159" s="30">
        <v>549827</v>
      </c>
      <c r="D159" s="30">
        <v>22068.744266055048</v>
      </c>
      <c r="E159" s="30">
        <v>141446</v>
      </c>
      <c r="F159" s="30">
        <v>5677.30504587156</v>
      </c>
      <c r="G159" s="30">
        <v>195959</v>
      </c>
      <c r="H159" s="30">
        <v>7865.326834862385</v>
      </c>
      <c r="I159" s="30">
        <v>186991</v>
      </c>
      <c r="J159" s="30">
        <v>7505.372706422018</v>
      </c>
      <c r="K159" s="29">
        <v>1074223</v>
      </c>
    </row>
    <row r="160" spans="1:11" ht="12.75">
      <c r="A160" s="44">
        <v>789</v>
      </c>
      <c r="B160" s="58" t="s">
        <v>160</v>
      </c>
      <c r="C160" s="30">
        <v>1351957</v>
      </c>
      <c r="D160" s="30">
        <v>0</v>
      </c>
      <c r="E160" s="30">
        <v>321198</v>
      </c>
      <c r="F160" s="30">
        <v>0</v>
      </c>
      <c r="G160" s="30">
        <v>526750</v>
      </c>
      <c r="H160" s="30">
        <v>0</v>
      </c>
      <c r="I160" s="30">
        <v>517172</v>
      </c>
      <c r="J160" s="30">
        <v>0</v>
      </c>
      <c r="K160" s="29">
        <v>2717077</v>
      </c>
    </row>
    <row r="161" spans="1:11" ht="12.75">
      <c r="A161" s="44">
        <v>737</v>
      </c>
      <c r="B161" s="58" t="s">
        <v>161</v>
      </c>
      <c r="C161" s="30">
        <v>726602</v>
      </c>
      <c r="D161" s="30">
        <v>0</v>
      </c>
      <c r="E161" s="30">
        <v>172374</v>
      </c>
      <c r="F161" s="30">
        <v>0</v>
      </c>
      <c r="G161" s="30">
        <v>335242</v>
      </c>
      <c r="H161" s="30">
        <v>0</v>
      </c>
      <c r="I161" s="30">
        <v>363598</v>
      </c>
      <c r="J161" s="30">
        <v>0</v>
      </c>
      <c r="K161" s="29">
        <v>1597816</v>
      </c>
    </row>
    <row r="162" spans="1:11" ht="12.75">
      <c r="A162" s="44">
        <v>738</v>
      </c>
      <c r="B162" s="58" t="s">
        <v>162</v>
      </c>
      <c r="C162" s="30">
        <v>154482</v>
      </c>
      <c r="D162" s="30">
        <v>0</v>
      </c>
      <c r="E162" s="30">
        <v>37251</v>
      </c>
      <c r="F162" s="30">
        <v>0</v>
      </c>
      <c r="G162" s="30">
        <v>46245</v>
      </c>
      <c r="H162" s="30">
        <v>0</v>
      </c>
      <c r="I162" s="30">
        <v>41964</v>
      </c>
      <c r="J162" s="30">
        <v>0</v>
      </c>
      <c r="K162" s="29">
        <v>279942</v>
      </c>
    </row>
    <row r="163" spans="1:11" ht="12.75">
      <c r="A163" s="44">
        <v>739</v>
      </c>
      <c r="B163" s="58" t="s">
        <v>163</v>
      </c>
      <c r="C163" s="30">
        <v>235879</v>
      </c>
      <c r="D163" s="30">
        <v>0</v>
      </c>
      <c r="E163" s="30">
        <v>59115</v>
      </c>
      <c r="F163" s="30">
        <v>0</v>
      </c>
      <c r="G163" s="30">
        <v>111537</v>
      </c>
      <c r="H163" s="30">
        <v>0</v>
      </c>
      <c r="I163" s="30">
        <v>117635</v>
      </c>
      <c r="J163" s="30">
        <v>0</v>
      </c>
      <c r="K163" s="29">
        <v>524166</v>
      </c>
    </row>
    <row r="164" spans="1:11" ht="12.75">
      <c r="A164" s="44">
        <v>740</v>
      </c>
      <c r="B164" s="58" t="s">
        <v>164</v>
      </c>
      <c r="C164" s="30">
        <v>21973</v>
      </c>
      <c r="D164" s="30">
        <v>0</v>
      </c>
      <c r="E164" s="30">
        <v>7043</v>
      </c>
      <c r="F164" s="30">
        <v>0</v>
      </c>
      <c r="G164" s="30">
        <v>8485</v>
      </c>
      <c r="H164" s="30">
        <v>0</v>
      </c>
      <c r="I164" s="30">
        <v>7951</v>
      </c>
      <c r="J164" s="30">
        <v>0</v>
      </c>
      <c r="K164" s="29">
        <v>45452</v>
      </c>
    </row>
    <row r="165" spans="1:11" ht="12.75">
      <c r="A165" s="44">
        <v>791</v>
      </c>
      <c r="B165" s="58" t="s">
        <v>165</v>
      </c>
      <c r="C165" s="30">
        <v>1687825</v>
      </c>
      <c r="D165" s="30">
        <v>42825.4104477612</v>
      </c>
      <c r="E165" s="30">
        <v>392655</v>
      </c>
      <c r="F165" s="30">
        <v>9962.888059701494</v>
      </c>
      <c r="G165" s="30">
        <v>627246</v>
      </c>
      <c r="H165" s="30">
        <v>15915.197014925374</v>
      </c>
      <c r="I165" s="30">
        <v>613749</v>
      </c>
      <c r="J165" s="30">
        <v>15572.735820895523</v>
      </c>
      <c r="K165" s="29">
        <v>3321475</v>
      </c>
    </row>
    <row r="166" spans="1:11" ht="12.75">
      <c r="A166" s="44">
        <v>741</v>
      </c>
      <c r="B166" s="58" t="s">
        <v>166</v>
      </c>
      <c r="C166" s="30">
        <v>465966</v>
      </c>
      <c r="D166" s="30">
        <v>0</v>
      </c>
      <c r="E166" s="30">
        <v>108196</v>
      </c>
      <c r="F166" s="30">
        <v>0</v>
      </c>
      <c r="G166" s="30">
        <v>226919</v>
      </c>
      <c r="H166" s="30">
        <v>0</v>
      </c>
      <c r="I166" s="30">
        <v>252739</v>
      </c>
      <c r="J166" s="30">
        <v>0</v>
      </c>
      <c r="K166" s="29">
        <v>1053820</v>
      </c>
    </row>
    <row r="167" spans="1:11" ht="12.75">
      <c r="A167" s="44">
        <v>742</v>
      </c>
      <c r="B167" s="58" t="s">
        <v>167</v>
      </c>
      <c r="C167" s="30">
        <v>308332</v>
      </c>
      <c r="D167" s="30">
        <v>0</v>
      </c>
      <c r="E167" s="30">
        <v>75194</v>
      </c>
      <c r="F167" s="30">
        <v>0</v>
      </c>
      <c r="G167" s="30">
        <v>109616</v>
      </c>
      <c r="H167" s="30">
        <v>0</v>
      </c>
      <c r="I167" s="30">
        <v>104647</v>
      </c>
      <c r="J167" s="30">
        <v>0</v>
      </c>
      <c r="K167" s="29">
        <v>597789</v>
      </c>
    </row>
    <row r="168" spans="1:11" ht="12.75">
      <c r="A168" s="44">
        <v>743</v>
      </c>
      <c r="B168" s="58" t="s">
        <v>168</v>
      </c>
      <c r="C168" s="30">
        <v>327239</v>
      </c>
      <c r="D168" s="30">
        <v>0</v>
      </c>
      <c r="E168" s="30">
        <v>84184</v>
      </c>
      <c r="F168" s="30">
        <v>0</v>
      </c>
      <c r="G168" s="30">
        <v>94718</v>
      </c>
      <c r="H168" s="30">
        <v>0</v>
      </c>
      <c r="I168" s="30">
        <v>87078</v>
      </c>
      <c r="J168" s="30">
        <v>0</v>
      </c>
      <c r="K168" s="29">
        <v>593219</v>
      </c>
    </row>
    <row r="169" spans="1:11" ht="12.75">
      <c r="A169" s="44">
        <v>792</v>
      </c>
      <c r="B169" s="58" t="s">
        <v>169</v>
      </c>
      <c r="C169" s="30">
        <v>1673331</v>
      </c>
      <c r="D169" s="30">
        <v>6207.740725474031</v>
      </c>
      <c r="E169" s="30">
        <v>415752</v>
      </c>
      <c r="F169" s="30">
        <v>1542.361088211047</v>
      </c>
      <c r="G169" s="30">
        <v>609090</v>
      </c>
      <c r="H169" s="30">
        <v>2259.608408903545</v>
      </c>
      <c r="I169" s="30">
        <v>632187</v>
      </c>
      <c r="J169" s="30">
        <v>2345.2938994229185</v>
      </c>
      <c r="K169" s="29">
        <v>3330360</v>
      </c>
    </row>
    <row r="170" spans="1:11" ht="12.75">
      <c r="A170" s="44">
        <v>793</v>
      </c>
      <c r="B170" s="58" t="s">
        <v>170</v>
      </c>
      <c r="C170" s="30">
        <v>374155</v>
      </c>
      <c r="D170" s="30">
        <v>10410.204582651391</v>
      </c>
      <c r="E170" s="30">
        <v>90600</v>
      </c>
      <c r="F170" s="30">
        <v>2520.785597381342</v>
      </c>
      <c r="G170" s="30">
        <v>145865</v>
      </c>
      <c r="H170" s="30">
        <v>4058.4369885433716</v>
      </c>
      <c r="I170" s="30">
        <v>143177</v>
      </c>
      <c r="J170" s="30">
        <v>3983.6481178396075</v>
      </c>
      <c r="K170" s="29">
        <v>753797</v>
      </c>
    </row>
    <row r="171" spans="1:11" ht="12.75">
      <c r="A171" s="44">
        <v>746</v>
      </c>
      <c r="B171" s="58" t="s">
        <v>171</v>
      </c>
      <c r="C171" s="30">
        <v>1272420</v>
      </c>
      <c r="D171" s="30">
        <v>10719.098116947473</v>
      </c>
      <c r="E171" s="30">
        <v>327336</v>
      </c>
      <c r="F171" s="30">
        <v>2757.538156590684</v>
      </c>
      <c r="G171" s="30">
        <v>436581</v>
      </c>
      <c r="H171" s="30">
        <v>3677.837958374628</v>
      </c>
      <c r="I171" s="30">
        <v>416112</v>
      </c>
      <c r="J171" s="30">
        <v>3505.4033696729434</v>
      </c>
      <c r="K171" s="29">
        <v>2452449</v>
      </c>
    </row>
    <row r="172" spans="1:11" ht="12.75">
      <c r="A172" s="44">
        <v>747</v>
      </c>
      <c r="B172" s="58" t="s">
        <v>172</v>
      </c>
      <c r="C172" s="30">
        <v>1198017</v>
      </c>
      <c r="D172" s="30">
        <v>5044.282105263158</v>
      </c>
      <c r="E172" s="30">
        <v>120893</v>
      </c>
      <c r="F172" s="30">
        <v>509.02315789473687</v>
      </c>
      <c r="G172" s="30">
        <v>407683</v>
      </c>
      <c r="H172" s="30">
        <v>1716.56</v>
      </c>
      <c r="I172" s="30">
        <v>388508</v>
      </c>
      <c r="J172" s="30">
        <v>1635.8231578947368</v>
      </c>
      <c r="K172" s="29">
        <v>2115101</v>
      </c>
    </row>
    <row r="173" spans="1:11" ht="12.75">
      <c r="A173" s="44">
        <v>748</v>
      </c>
      <c r="B173" s="58" t="s">
        <v>173</v>
      </c>
      <c r="C173" s="30">
        <v>1160815</v>
      </c>
      <c r="D173" s="30">
        <v>0</v>
      </c>
      <c r="E173" s="30">
        <v>268993</v>
      </c>
      <c r="F173" s="30">
        <v>0</v>
      </c>
      <c r="G173" s="30">
        <v>457627</v>
      </c>
      <c r="H173" s="30">
        <v>0</v>
      </c>
      <c r="I173" s="30">
        <v>455618</v>
      </c>
      <c r="J173" s="30">
        <v>0</v>
      </c>
      <c r="K173" s="29">
        <v>2343053</v>
      </c>
    </row>
    <row r="174" spans="1:11" ht="12.75">
      <c r="A174" s="44">
        <v>749</v>
      </c>
      <c r="B174" s="58" t="s">
        <v>174</v>
      </c>
      <c r="C174" s="30">
        <v>208708</v>
      </c>
      <c r="D174" s="30">
        <v>0</v>
      </c>
      <c r="E174" s="30">
        <v>51108</v>
      </c>
      <c r="F174" s="30">
        <v>0</v>
      </c>
      <c r="G174" s="30">
        <v>83093</v>
      </c>
      <c r="H174" s="30">
        <v>0</v>
      </c>
      <c r="I174" s="30">
        <v>83066</v>
      </c>
      <c r="J174" s="30">
        <v>0</v>
      </c>
      <c r="K174" s="29">
        <v>425975</v>
      </c>
    </row>
    <row r="175" spans="1:11" ht="12.75">
      <c r="A175" s="44">
        <v>750</v>
      </c>
      <c r="B175" s="58" t="s">
        <v>175</v>
      </c>
      <c r="C175" s="30">
        <v>645668</v>
      </c>
      <c r="D175" s="30">
        <v>15132.84375</v>
      </c>
      <c r="E175" s="30">
        <v>166102</v>
      </c>
      <c r="F175" s="30">
        <v>3893.015625</v>
      </c>
      <c r="G175" s="30">
        <v>237739</v>
      </c>
      <c r="H175" s="30">
        <v>5572.0078125</v>
      </c>
      <c r="I175" s="30">
        <v>230269</v>
      </c>
      <c r="J175" s="30">
        <v>5396.9296875</v>
      </c>
      <c r="K175" s="29">
        <v>1279778</v>
      </c>
    </row>
    <row r="176" spans="1:11" ht="12.75">
      <c r="A176" s="44">
        <v>751</v>
      </c>
      <c r="B176" s="58" t="s">
        <v>176</v>
      </c>
      <c r="C176" s="30">
        <v>773426</v>
      </c>
      <c r="D176" s="30">
        <v>0</v>
      </c>
      <c r="E176" s="30">
        <v>198219</v>
      </c>
      <c r="F176" s="30">
        <v>0</v>
      </c>
      <c r="G176" s="30">
        <v>265596</v>
      </c>
      <c r="H176" s="30">
        <v>0</v>
      </c>
      <c r="I176" s="30">
        <v>248478</v>
      </c>
      <c r="J176" s="30">
        <v>0</v>
      </c>
      <c r="K176" s="29">
        <v>1485719</v>
      </c>
    </row>
    <row r="177" spans="1:11" ht="12.75">
      <c r="A177" s="44">
        <v>752</v>
      </c>
      <c r="B177" s="58" t="s">
        <v>177</v>
      </c>
      <c r="C177" s="30">
        <v>66207</v>
      </c>
      <c r="D177" s="30">
        <v>0</v>
      </c>
      <c r="E177" s="30">
        <v>15731</v>
      </c>
      <c r="F177" s="30">
        <v>0</v>
      </c>
      <c r="G177" s="30">
        <v>23604</v>
      </c>
      <c r="H177" s="30">
        <v>0</v>
      </c>
      <c r="I177" s="30">
        <v>22577</v>
      </c>
      <c r="J177" s="30">
        <v>0</v>
      </c>
      <c r="K177" s="29">
        <v>128119</v>
      </c>
    </row>
    <row r="178" spans="1:11" ht="12.75">
      <c r="A178" s="44">
        <v>753</v>
      </c>
      <c r="B178" s="58" t="s">
        <v>178</v>
      </c>
      <c r="C178" s="30">
        <v>179290</v>
      </c>
      <c r="D178" s="30">
        <v>0</v>
      </c>
      <c r="E178" s="30">
        <v>43923</v>
      </c>
      <c r="F178" s="30">
        <v>0</v>
      </c>
      <c r="G178" s="30">
        <v>80785</v>
      </c>
      <c r="H178" s="30">
        <v>0</v>
      </c>
      <c r="I178" s="30">
        <v>83996</v>
      </c>
      <c r="J178" s="30">
        <v>0</v>
      </c>
      <c r="K178" s="29">
        <v>387994</v>
      </c>
    </row>
    <row r="179" spans="1:11" ht="12.75">
      <c r="A179" s="44">
        <v>754</v>
      </c>
      <c r="B179" s="58" t="s">
        <v>179</v>
      </c>
      <c r="C179" s="30">
        <v>463974</v>
      </c>
      <c r="D179" s="30">
        <v>0</v>
      </c>
      <c r="E179" s="30">
        <v>111136</v>
      </c>
      <c r="F179" s="30">
        <v>0</v>
      </c>
      <c r="G179" s="30">
        <v>141083</v>
      </c>
      <c r="H179" s="30">
        <v>0</v>
      </c>
      <c r="I179" s="30">
        <v>128593</v>
      </c>
      <c r="J179" s="30">
        <v>0</v>
      </c>
      <c r="K179" s="29">
        <v>844786</v>
      </c>
    </row>
    <row r="180" spans="1:11" ht="12.75">
      <c r="A180" s="44">
        <v>755</v>
      </c>
      <c r="B180" s="58" t="s">
        <v>180</v>
      </c>
      <c r="C180" s="30">
        <v>968742</v>
      </c>
      <c r="D180" s="30">
        <v>35449.64071856288</v>
      </c>
      <c r="E180" s="30">
        <v>97267</v>
      </c>
      <c r="F180" s="30">
        <v>3559.3379906852956</v>
      </c>
      <c r="G180" s="30">
        <v>311311</v>
      </c>
      <c r="H180" s="30">
        <v>11391.95276114438</v>
      </c>
      <c r="I180" s="30">
        <v>296664</v>
      </c>
      <c r="J180" s="30">
        <v>10855.968063872257</v>
      </c>
      <c r="K180" s="29">
        <v>1673984</v>
      </c>
    </row>
    <row r="181" spans="1:11" ht="12.75">
      <c r="A181" s="44">
        <v>756</v>
      </c>
      <c r="B181" s="58" t="s">
        <v>181</v>
      </c>
      <c r="C181" s="30">
        <v>263343</v>
      </c>
      <c r="D181" s="30">
        <v>0</v>
      </c>
      <c r="E181" s="30">
        <v>65582</v>
      </c>
      <c r="F181" s="30">
        <v>0</v>
      </c>
      <c r="G181" s="30">
        <v>125957</v>
      </c>
      <c r="H181" s="30">
        <v>0</v>
      </c>
      <c r="I181" s="30">
        <v>134123</v>
      </c>
      <c r="J181" s="30">
        <v>0</v>
      </c>
      <c r="K181" s="29">
        <v>589005</v>
      </c>
    </row>
    <row r="182" spans="1:11" ht="12.75">
      <c r="A182" s="44">
        <v>757</v>
      </c>
      <c r="B182" s="58" t="s">
        <v>182</v>
      </c>
      <c r="C182" s="30">
        <v>277436</v>
      </c>
      <c r="D182" s="30">
        <v>0</v>
      </c>
      <c r="E182" s="30">
        <v>66502</v>
      </c>
      <c r="F182" s="30">
        <v>0</v>
      </c>
      <c r="G182" s="30">
        <v>99197</v>
      </c>
      <c r="H182" s="30">
        <v>0</v>
      </c>
      <c r="I182" s="30">
        <v>94964</v>
      </c>
      <c r="J182" s="30">
        <v>0</v>
      </c>
      <c r="K182" s="29">
        <v>538099</v>
      </c>
    </row>
    <row r="183" spans="1:11" ht="12.75">
      <c r="A183" s="44">
        <v>758</v>
      </c>
      <c r="B183" s="58" t="s">
        <v>183</v>
      </c>
      <c r="C183" s="30">
        <v>275954</v>
      </c>
      <c r="D183" s="30">
        <v>0</v>
      </c>
      <c r="E183" s="30">
        <v>70970</v>
      </c>
      <c r="F183" s="30">
        <v>0</v>
      </c>
      <c r="G183" s="30">
        <v>110163</v>
      </c>
      <c r="H183" s="30">
        <v>0</v>
      </c>
      <c r="I183" s="30">
        <v>105631</v>
      </c>
      <c r="J183" s="30">
        <v>0</v>
      </c>
      <c r="K183" s="29">
        <v>562718</v>
      </c>
    </row>
    <row r="184" spans="1:11" ht="12.75">
      <c r="A184" s="44">
        <v>759</v>
      </c>
      <c r="B184" s="58" t="s">
        <v>184</v>
      </c>
      <c r="C184" s="30">
        <v>710692</v>
      </c>
      <c r="D184" s="30">
        <v>0</v>
      </c>
      <c r="E184" s="30">
        <v>172093</v>
      </c>
      <c r="F184" s="30">
        <v>0</v>
      </c>
      <c r="G184" s="30">
        <v>261322</v>
      </c>
      <c r="H184" s="30">
        <v>0</v>
      </c>
      <c r="I184" s="30">
        <v>252111</v>
      </c>
      <c r="J184" s="30">
        <v>0</v>
      </c>
      <c r="K184" s="29">
        <v>1396218</v>
      </c>
    </row>
    <row r="185" spans="1:11" ht="12.75">
      <c r="A185" s="44">
        <v>997</v>
      </c>
      <c r="B185" s="58" t="s">
        <v>217</v>
      </c>
      <c r="C185" s="30">
        <v>0</v>
      </c>
      <c r="D185" s="30">
        <v>0</v>
      </c>
      <c r="E185" s="30">
        <v>0</v>
      </c>
      <c r="F185" s="30">
        <v>0</v>
      </c>
      <c r="G185" s="30">
        <v>0</v>
      </c>
      <c r="H185" s="30">
        <v>0</v>
      </c>
      <c r="I185" s="30">
        <v>0</v>
      </c>
      <c r="J185" s="30">
        <v>0</v>
      </c>
      <c r="K185" s="29">
        <v>0</v>
      </c>
    </row>
    <row r="186" spans="1:11" ht="12.75">
      <c r="A186" s="44">
        <v>998</v>
      </c>
      <c r="B186" s="58" t="s">
        <v>218</v>
      </c>
      <c r="C186" s="30">
        <v>0</v>
      </c>
      <c r="D186" s="30">
        <v>0</v>
      </c>
      <c r="E186" s="30">
        <v>0</v>
      </c>
      <c r="F186" s="30">
        <v>0</v>
      </c>
      <c r="G186" s="30">
        <v>0</v>
      </c>
      <c r="H186" s="30">
        <v>0</v>
      </c>
      <c r="I186" s="30">
        <v>0</v>
      </c>
      <c r="J186" s="30">
        <v>0</v>
      </c>
      <c r="K186" s="29">
        <v>0</v>
      </c>
    </row>
    <row r="187" spans="1:11" ht="12.75">
      <c r="A187" s="44">
        <v>999</v>
      </c>
      <c r="B187" s="58" t="s">
        <v>219</v>
      </c>
      <c r="C187" s="30">
        <v>0</v>
      </c>
      <c r="D187" s="30">
        <v>0</v>
      </c>
      <c r="E187" s="30">
        <v>0</v>
      </c>
      <c r="F187" s="30">
        <v>0</v>
      </c>
      <c r="G187" s="30">
        <v>0</v>
      </c>
      <c r="H187" s="30">
        <v>0</v>
      </c>
      <c r="I187" s="30">
        <v>0</v>
      </c>
      <c r="J187" s="30">
        <v>0</v>
      </c>
      <c r="K187" s="29">
        <v>0</v>
      </c>
    </row>
    <row r="188" spans="1:11" ht="12.75">
      <c r="A188" s="44"/>
      <c r="B188" s="58" t="s">
        <v>228</v>
      </c>
      <c r="C188" s="30">
        <v>0</v>
      </c>
      <c r="D188" s="30">
        <v>0</v>
      </c>
      <c r="E188" s="30">
        <v>32814</v>
      </c>
      <c r="F188" s="30">
        <v>0</v>
      </c>
      <c r="G188" s="30">
        <v>0</v>
      </c>
      <c r="H188" s="30">
        <v>0</v>
      </c>
      <c r="I188" s="30">
        <v>0</v>
      </c>
      <c r="J188" s="30">
        <v>0</v>
      </c>
      <c r="K188" s="29">
        <v>32814</v>
      </c>
    </row>
    <row r="189" spans="1:11" ht="12.75">
      <c r="A189" s="44"/>
      <c r="B189" s="58" t="s">
        <v>234</v>
      </c>
      <c r="C189" s="30">
        <v>16843</v>
      </c>
      <c r="D189" s="30">
        <v>0</v>
      </c>
      <c r="E189" s="30">
        <v>4150</v>
      </c>
      <c r="F189" s="30">
        <v>0</v>
      </c>
      <c r="G189" s="30">
        <v>6208</v>
      </c>
      <c r="H189" s="30">
        <v>0</v>
      </c>
      <c r="I189" s="30">
        <v>5916</v>
      </c>
      <c r="J189" s="30">
        <v>0</v>
      </c>
      <c r="K189" s="29">
        <v>33117</v>
      </c>
    </row>
    <row r="190" spans="1:11" ht="12.75">
      <c r="A190" s="44"/>
      <c r="B190" s="58" t="s">
        <v>279</v>
      </c>
      <c r="C190" s="30">
        <v>38558</v>
      </c>
      <c r="D190" s="30">
        <v>0</v>
      </c>
      <c r="E190" s="30">
        <v>6285</v>
      </c>
      <c r="F190" s="30">
        <v>0</v>
      </c>
      <c r="G190" s="30">
        <v>16034</v>
      </c>
      <c r="H190" s="30">
        <v>0</v>
      </c>
      <c r="I190" s="30">
        <v>22200</v>
      </c>
      <c r="J190" s="30">
        <v>0</v>
      </c>
      <c r="K190" s="29">
        <v>83077</v>
      </c>
    </row>
    <row r="191" spans="1:11" ht="12.75">
      <c r="A191" s="44"/>
      <c r="B191" s="58" t="s">
        <v>280</v>
      </c>
      <c r="C191" s="30">
        <v>208407</v>
      </c>
      <c r="D191" s="30">
        <v>0</v>
      </c>
      <c r="E191" s="30">
        <v>66743</v>
      </c>
      <c r="F191" s="30">
        <v>0</v>
      </c>
      <c r="G191" s="30">
        <v>139394</v>
      </c>
      <c r="H191" s="30">
        <v>0</v>
      </c>
      <c r="I191" s="30">
        <v>158009</v>
      </c>
      <c r="J191" s="30">
        <v>0</v>
      </c>
      <c r="K191" s="29">
        <v>0</v>
      </c>
    </row>
    <row r="192" spans="1:11" ht="12.75">
      <c r="A192" s="44"/>
      <c r="B192" s="58" t="s">
        <v>281</v>
      </c>
      <c r="C192" s="30">
        <v>7791</v>
      </c>
      <c r="D192" s="30"/>
      <c r="E192" s="30">
        <v>2644</v>
      </c>
      <c r="F192" s="30"/>
      <c r="G192" s="30">
        <v>4995</v>
      </c>
      <c r="H192" s="30"/>
      <c r="I192" s="30">
        <v>5771</v>
      </c>
      <c r="J192" s="30"/>
      <c r="K192" s="29">
        <v>0</v>
      </c>
    </row>
    <row r="193" spans="1:11" ht="12.75">
      <c r="A193" s="44"/>
      <c r="B193" s="58" t="s">
        <v>282</v>
      </c>
      <c r="C193" s="30">
        <v>5658</v>
      </c>
      <c r="D193" s="30"/>
      <c r="E193" s="30">
        <v>1958</v>
      </c>
      <c r="F193" s="30"/>
      <c r="G193" s="30">
        <v>4128</v>
      </c>
      <c r="H193" s="30"/>
      <c r="I193" s="30">
        <v>4657</v>
      </c>
      <c r="J193" s="30"/>
      <c r="K193" s="29">
        <v>0</v>
      </c>
    </row>
    <row r="194" spans="1:11" ht="12.75">
      <c r="A194" s="44"/>
      <c r="B194" s="58" t="s">
        <v>227</v>
      </c>
      <c r="C194" s="30">
        <v>96769</v>
      </c>
      <c r="D194" s="30">
        <v>0</v>
      </c>
      <c r="E194" s="30">
        <v>20170</v>
      </c>
      <c r="F194" s="30">
        <v>0</v>
      </c>
      <c r="G194" s="30">
        <v>41521</v>
      </c>
      <c r="H194" s="30">
        <v>0</v>
      </c>
      <c r="I194" s="30">
        <v>44931</v>
      </c>
      <c r="J194" s="30">
        <v>0</v>
      </c>
      <c r="K194" s="29">
        <v>203391</v>
      </c>
    </row>
    <row r="195" spans="1:11" ht="13.5" thickBot="1">
      <c r="A195" s="42"/>
      <c r="B195" s="41" t="s">
        <v>283</v>
      </c>
      <c r="C195" s="28">
        <v>195887377</v>
      </c>
      <c r="D195" s="28">
        <v>1904968.3649629606</v>
      </c>
      <c r="E195" s="28">
        <v>45034473</v>
      </c>
      <c r="F195" s="28">
        <v>437445.4621893675</v>
      </c>
      <c r="G195" s="28">
        <v>87054311</v>
      </c>
      <c r="H195" s="28">
        <v>854034.0451567478</v>
      </c>
      <c r="I195" s="28">
        <v>94346554</v>
      </c>
      <c r="J195" s="28">
        <v>920676.8473278438</v>
      </c>
      <c r="K195" s="27">
        <f>SUM(K5:K194)</f>
        <v>421712560</v>
      </c>
    </row>
    <row r="196" spans="1:11" ht="14.25" thickBot="1" thickTop="1">
      <c r="A196" s="26" t="s">
        <v>284</v>
      </c>
      <c r="B196" s="25"/>
      <c r="C196" s="25"/>
      <c r="D196" s="25"/>
      <c r="E196" s="25"/>
      <c r="F196" s="25"/>
      <c r="G196" s="25"/>
      <c r="H196" s="25"/>
      <c r="I196" s="25"/>
      <c r="J196" s="25"/>
      <c r="K196" s="24"/>
    </row>
    <row r="197" ht="13.5" thickTop="1"/>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3:M198"/>
  <sheetViews>
    <sheetView zoomScalePageLayoutView="0" workbookViewId="0" topLeftCell="A1">
      <selection activeCell="G4" sqref="G4"/>
    </sheetView>
  </sheetViews>
  <sheetFormatPr defaultColWidth="9.140625" defaultRowHeight="12.75"/>
  <cols>
    <col min="1" max="1" width="7.57421875" style="0" bestFit="1" customWidth="1"/>
    <col min="2" max="2" width="45.8515625" style="0" bestFit="1" customWidth="1"/>
    <col min="3" max="3" width="13.57421875" style="0" bestFit="1" customWidth="1"/>
    <col min="4" max="4" width="31.140625" style="0" bestFit="1" customWidth="1"/>
    <col min="5" max="5" width="22.00390625" style="0" bestFit="1" customWidth="1"/>
    <col min="6" max="6" width="10.8515625" style="0" bestFit="1" customWidth="1"/>
    <col min="7" max="7" width="16.421875" style="0" bestFit="1" customWidth="1"/>
    <col min="8" max="8" width="21.421875" style="0" bestFit="1" customWidth="1"/>
    <col min="9" max="9" width="16.28125" style="0" bestFit="1" customWidth="1"/>
    <col min="10" max="10" width="11.28125" style="0" bestFit="1" customWidth="1"/>
    <col min="11" max="11" width="8.28125" style="0" bestFit="1" customWidth="1"/>
    <col min="12" max="12" width="10.00390625" style="0" bestFit="1" customWidth="1"/>
    <col min="13" max="13" width="10.140625" style="0" bestFit="1" customWidth="1"/>
  </cols>
  <sheetData>
    <row r="3" spans="4:5" ht="12.75">
      <c r="D3" s="21" t="s">
        <v>214</v>
      </c>
      <c r="E3" s="22">
        <v>5919783.312</v>
      </c>
    </row>
    <row r="4" spans="4:5" ht="26.25">
      <c r="D4" s="21" t="s">
        <v>196</v>
      </c>
      <c r="E4" s="23">
        <v>3551869.9872</v>
      </c>
    </row>
    <row r="5" spans="4:5" ht="27" thickBot="1">
      <c r="D5" s="21" t="s">
        <v>197</v>
      </c>
      <c r="E5" s="23">
        <v>2367913.3248</v>
      </c>
    </row>
    <row r="6" spans="1:9" ht="13.5" thickTop="1">
      <c r="A6" s="13"/>
      <c r="B6" s="12" t="s">
        <v>240</v>
      </c>
      <c r="C6" s="12"/>
      <c r="D6" s="12"/>
      <c r="E6" s="12"/>
      <c r="F6" s="12"/>
      <c r="G6" s="12"/>
      <c r="H6" s="12"/>
      <c r="I6" s="11"/>
    </row>
    <row r="7" spans="1:9" ht="12.75">
      <c r="A7" s="10" t="s">
        <v>191</v>
      </c>
      <c r="B7" s="9" t="s">
        <v>4</v>
      </c>
      <c r="C7" s="9" t="s">
        <v>251</v>
      </c>
      <c r="D7" s="9" t="s">
        <v>252</v>
      </c>
      <c r="E7" s="9" t="s">
        <v>187</v>
      </c>
      <c r="F7" s="9" t="s">
        <v>207</v>
      </c>
      <c r="G7" s="9" t="s">
        <v>186</v>
      </c>
      <c r="H7" s="9" t="s">
        <v>188</v>
      </c>
      <c r="I7" s="8" t="s">
        <v>190</v>
      </c>
    </row>
    <row r="8" spans="1:9" ht="12.75">
      <c r="A8" s="10" t="s">
        <v>192</v>
      </c>
      <c r="B8" s="9"/>
      <c r="C8" s="7">
        <v>389018716</v>
      </c>
      <c r="D8" s="9"/>
      <c r="E8" s="9" t="s">
        <v>253</v>
      </c>
      <c r="F8" s="9" t="s">
        <v>186</v>
      </c>
      <c r="G8" s="9" t="s">
        <v>189</v>
      </c>
      <c r="H8" s="9" t="s">
        <v>186</v>
      </c>
      <c r="I8" s="8" t="s">
        <v>254</v>
      </c>
    </row>
    <row r="9" spans="1:9" ht="13.5" thickBot="1">
      <c r="A9" s="6"/>
      <c r="B9" s="5"/>
      <c r="C9" s="4"/>
      <c r="D9" s="3">
        <v>1</v>
      </c>
      <c r="E9" s="4">
        <v>3551869.9871999985</v>
      </c>
      <c r="F9" s="5">
        <v>1703591</v>
      </c>
      <c r="G9" s="3">
        <v>1</v>
      </c>
      <c r="H9" s="2">
        <v>2367913.3248000005</v>
      </c>
      <c r="I9" s="1">
        <v>5919783.311999999</v>
      </c>
    </row>
    <row r="10" spans="1:13" ht="13.5" thickTop="1">
      <c r="A10" s="33">
        <v>601</v>
      </c>
      <c r="B10" s="32" t="s">
        <v>7</v>
      </c>
      <c r="C10" s="20">
        <v>985314</v>
      </c>
      <c r="D10" s="32">
        <v>0.0025328190122348767</v>
      </c>
      <c r="E10" s="19">
        <v>8996.243832566608</v>
      </c>
      <c r="F10" s="32">
        <v>3356</v>
      </c>
      <c r="G10" s="32">
        <v>0.001969956403855151</v>
      </c>
      <c r="H10" s="19">
        <v>4664.6860179637015</v>
      </c>
      <c r="I10" s="16">
        <v>13660.929850530309</v>
      </c>
      <c r="J10" s="18">
        <v>5919783</v>
      </c>
      <c r="K10" s="17">
        <v>0.0023076740905080993</v>
      </c>
      <c r="L10" s="17">
        <v>388614.11</v>
      </c>
      <c r="M10" s="17">
        <v>896.7947128528644</v>
      </c>
    </row>
    <row r="11" spans="1:13" ht="12.75">
      <c r="A11" s="44">
        <v>602</v>
      </c>
      <c r="B11" s="58" t="s">
        <v>8</v>
      </c>
      <c r="C11" s="57">
        <v>591793</v>
      </c>
      <c r="D11" s="58">
        <v>0.001521245574210368</v>
      </c>
      <c r="E11" s="30">
        <v>5403.266498198636</v>
      </c>
      <c r="F11" s="58">
        <v>1723</v>
      </c>
      <c r="G11" s="58">
        <v>0.001011392992801676</v>
      </c>
      <c r="H11" s="30">
        <v>2394.890944264439</v>
      </c>
      <c r="I11" s="15">
        <v>7798.157442463075</v>
      </c>
      <c r="J11" s="18">
        <v>5919783</v>
      </c>
      <c r="K11" s="17">
        <v>0.0013173046110749457</v>
      </c>
      <c r="L11" s="17">
        <v>388614.11</v>
      </c>
      <c r="M11" s="17">
        <v>511.92315903178616</v>
      </c>
    </row>
    <row r="12" spans="1:13" ht="12.75">
      <c r="A12" s="44">
        <v>761</v>
      </c>
      <c r="B12" s="58" t="s">
        <v>9</v>
      </c>
      <c r="C12" s="57">
        <v>40411041</v>
      </c>
      <c r="D12" s="58">
        <v>0.10387942620220873</v>
      </c>
      <c r="E12" s="30">
        <v>368966.21621518245</v>
      </c>
      <c r="F12" s="58">
        <v>76913</v>
      </c>
      <c r="G12" s="58">
        <v>0.04514757356666007</v>
      </c>
      <c r="H12" s="30">
        <v>106905.54103088264</v>
      </c>
      <c r="I12" s="15">
        <v>475871.75724606507</v>
      </c>
      <c r="J12" s="18">
        <v>5919783</v>
      </c>
      <c r="K12" s="17">
        <v>0.08038668938474013</v>
      </c>
      <c r="L12" s="17">
        <v>388614.11</v>
      </c>
      <c r="M12" s="17">
        <v>31239.40175109723</v>
      </c>
    </row>
    <row r="13" spans="1:13" ht="12.75">
      <c r="A13" s="44">
        <v>603</v>
      </c>
      <c r="B13" s="58" t="s">
        <v>10</v>
      </c>
      <c r="C13" s="57">
        <v>543920</v>
      </c>
      <c r="D13" s="58">
        <v>0.0013981846570076078</v>
      </c>
      <c r="E13" s="30">
        <v>4966.170119788848</v>
      </c>
      <c r="F13" s="58">
        <v>1893</v>
      </c>
      <c r="G13" s="58">
        <v>0.0011111822027705007</v>
      </c>
      <c r="H13" s="30">
        <v>2631.183144220884</v>
      </c>
      <c r="I13" s="15">
        <v>7597.353264009732</v>
      </c>
      <c r="J13" s="18">
        <v>5919783</v>
      </c>
      <c r="K13" s="17">
        <v>0.0012833837429530326</v>
      </c>
      <c r="L13" s="17">
        <v>388614.11</v>
      </c>
      <c r="M13" s="17">
        <v>498.7410310561615</v>
      </c>
    </row>
    <row r="14" spans="1:13" ht="12.75">
      <c r="A14" s="44">
        <v>604</v>
      </c>
      <c r="B14" s="58" t="s">
        <v>11</v>
      </c>
      <c r="C14" s="57">
        <v>291327</v>
      </c>
      <c r="D14" s="58">
        <v>0.0007488765656200459</v>
      </c>
      <c r="E14" s="30">
        <v>2659.912197543252</v>
      </c>
      <c r="F14" s="58">
        <v>853</v>
      </c>
      <c r="G14" s="58">
        <v>0.0005007070359023968</v>
      </c>
      <c r="H14" s="30">
        <v>1185.6308621343974</v>
      </c>
      <c r="I14" s="15">
        <v>3845.5430596776496</v>
      </c>
      <c r="J14" s="18">
        <v>5919783</v>
      </c>
      <c r="K14" s="17">
        <v>0.0006496087879703783</v>
      </c>
      <c r="L14" s="17">
        <v>388614.11</v>
      </c>
      <c r="M14" s="17">
        <v>252.44714098528726</v>
      </c>
    </row>
    <row r="15" spans="1:13" ht="12.75">
      <c r="A15" s="44">
        <v>605</v>
      </c>
      <c r="B15" s="58" t="s">
        <v>12</v>
      </c>
      <c r="C15" s="57">
        <v>1679745</v>
      </c>
      <c r="D15" s="58">
        <v>0.004317902792111421</v>
      </c>
      <c r="E15" s="30">
        <v>15336.629334947636</v>
      </c>
      <c r="F15" s="58">
        <v>6596</v>
      </c>
      <c r="G15" s="58">
        <v>0.0038718213467903973</v>
      </c>
      <c r="H15" s="30">
        <v>9168.137358310063</v>
      </c>
      <c r="I15" s="15">
        <v>24504.766693257698</v>
      </c>
      <c r="J15" s="18">
        <v>5919783</v>
      </c>
      <c r="K15" s="17">
        <v>0.004139470432152276</v>
      </c>
      <c r="L15" s="17">
        <v>388614.11</v>
      </c>
      <c r="M15" s="17">
        <v>1608.656617862172</v>
      </c>
    </row>
    <row r="16" spans="1:13" ht="12.75">
      <c r="A16" s="44">
        <v>606</v>
      </c>
      <c r="B16" s="58" t="s">
        <v>13</v>
      </c>
      <c r="C16" s="57">
        <v>546551</v>
      </c>
      <c r="D16" s="58">
        <v>0.001404947827754385</v>
      </c>
      <c r="E16" s="30">
        <v>4990.192022982635</v>
      </c>
      <c r="F16" s="58">
        <v>2940</v>
      </c>
      <c r="G16" s="58">
        <v>0.0017257663371079092</v>
      </c>
      <c r="H16" s="30">
        <v>4086.465105129107</v>
      </c>
      <c r="I16" s="15">
        <v>9076.657128111741</v>
      </c>
      <c r="J16" s="18">
        <v>5919783</v>
      </c>
      <c r="K16" s="17">
        <v>0.0015332753123065053</v>
      </c>
      <c r="L16" s="17">
        <v>388614.11</v>
      </c>
      <c r="M16" s="17">
        <v>595.8524208769645</v>
      </c>
    </row>
    <row r="17" spans="1:13" ht="12.75">
      <c r="A17" s="44">
        <v>607</v>
      </c>
      <c r="B17" s="58" t="s">
        <v>14</v>
      </c>
      <c r="C17" s="57">
        <v>1691595</v>
      </c>
      <c r="D17" s="58">
        <v>0.004348364051461216</v>
      </c>
      <c r="E17" s="30">
        <v>15444.823767804488</v>
      </c>
      <c r="F17" s="58">
        <v>11765</v>
      </c>
      <c r="G17" s="58">
        <v>0.006906000325195425</v>
      </c>
      <c r="H17" s="30">
        <v>16352.810191103381</v>
      </c>
      <c r="I17" s="15">
        <v>31797.63395890787</v>
      </c>
      <c r="J17" s="18">
        <v>5919783</v>
      </c>
      <c r="K17" s="17">
        <v>0.005371418844053552</v>
      </c>
      <c r="L17" s="17">
        <v>388614.11</v>
      </c>
      <c r="M17" s="17">
        <v>2087.4091535191</v>
      </c>
    </row>
    <row r="18" spans="1:13" ht="12.75">
      <c r="A18" s="44">
        <v>608</v>
      </c>
      <c r="B18" s="58" t="s">
        <v>15</v>
      </c>
      <c r="C18" s="57">
        <v>1929580</v>
      </c>
      <c r="D18" s="58">
        <v>0.00496012125031023</v>
      </c>
      <c r="E18" s="30">
        <v>17617.705801849843</v>
      </c>
      <c r="F18" s="58">
        <v>13776</v>
      </c>
      <c r="G18" s="58">
        <v>0.008086447979591346</v>
      </c>
      <c r="H18" s="30">
        <v>19148.007921176388</v>
      </c>
      <c r="I18" s="15">
        <v>36765.71372302623</v>
      </c>
      <c r="J18" s="18">
        <v>5919783</v>
      </c>
      <c r="K18" s="17">
        <v>0.0062106522693528175</v>
      </c>
      <c r="L18" s="17">
        <v>388614.11</v>
      </c>
      <c r="M18" s="17">
        <v>2413.547104174025</v>
      </c>
    </row>
    <row r="19" spans="1:13" ht="12.75">
      <c r="A19" s="44">
        <v>609</v>
      </c>
      <c r="B19" s="58" t="s">
        <v>16</v>
      </c>
      <c r="C19" s="57">
        <v>1149577</v>
      </c>
      <c r="D19" s="58">
        <v>0.0029550686193720306</v>
      </c>
      <c r="E19" s="30">
        <v>10496.019539264056</v>
      </c>
      <c r="F19" s="58">
        <v>3353</v>
      </c>
      <c r="G19" s="58">
        <v>0.0019681954177968772</v>
      </c>
      <c r="H19" s="30">
        <v>4660.516155611529</v>
      </c>
      <c r="I19" s="15">
        <v>15156.535694875585</v>
      </c>
      <c r="J19" s="18">
        <v>5919783</v>
      </c>
      <c r="K19" s="17">
        <v>0.0025603194736826644</v>
      </c>
      <c r="L19" s="17">
        <v>388614.11</v>
      </c>
      <c r="M19" s="17">
        <v>994.976273580857</v>
      </c>
    </row>
    <row r="20" spans="1:13" ht="12.75">
      <c r="A20" s="44">
        <v>610</v>
      </c>
      <c r="B20" s="58" t="s">
        <v>17</v>
      </c>
      <c r="C20" s="57">
        <v>903664</v>
      </c>
      <c r="D20" s="58">
        <v>0.002322931938318361</v>
      </c>
      <c r="E20" s="30">
        <v>8250.752234021307</v>
      </c>
      <c r="F20" s="58">
        <v>3172</v>
      </c>
      <c r="G20" s="58">
        <v>0.001861949258947717</v>
      </c>
      <c r="H20" s="30">
        <v>4408.934460363785</v>
      </c>
      <c r="I20" s="15">
        <v>12659.686694385091</v>
      </c>
      <c r="J20" s="18">
        <v>5919783</v>
      </c>
      <c r="K20" s="17">
        <v>0.0021385389792810128</v>
      </c>
      <c r="L20" s="17">
        <v>388614.11</v>
      </c>
      <c r="M20" s="17">
        <v>831.0664221335992</v>
      </c>
    </row>
    <row r="21" spans="1:13" ht="12.75">
      <c r="A21" s="44">
        <v>611</v>
      </c>
      <c r="B21" s="58" t="s">
        <v>18</v>
      </c>
      <c r="C21" s="57">
        <v>10708039</v>
      </c>
      <c r="D21" s="58">
        <v>0.0275257681946593</v>
      </c>
      <c r="E21" s="30">
        <v>97767.9499252347</v>
      </c>
      <c r="F21" s="58">
        <v>29853</v>
      </c>
      <c r="G21" s="58">
        <v>0.017523572265878373</v>
      </c>
      <c r="H21" s="30">
        <v>41494.30026646913</v>
      </c>
      <c r="I21" s="15">
        <v>139262.25019170385</v>
      </c>
      <c r="J21" s="18">
        <v>5919783</v>
      </c>
      <c r="K21" s="17">
        <v>0.023524891063017656</v>
      </c>
      <c r="L21" s="17">
        <v>388614.11</v>
      </c>
      <c r="M21" s="17">
        <v>9142.104603301561</v>
      </c>
    </row>
    <row r="22" spans="1:13" ht="12.75">
      <c r="A22" s="44">
        <v>612</v>
      </c>
      <c r="B22" s="58" t="s">
        <v>19</v>
      </c>
      <c r="C22" s="57">
        <v>535058</v>
      </c>
      <c r="D22" s="58">
        <v>0.0013754042620406984</v>
      </c>
      <c r="E22" s="30">
        <v>4885.257118609321</v>
      </c>
      <c r="F22" s="58">
        <v>2319</v>
      </c>
      <c r="G22" s="58">
        <v>0.0013612422230453202</v>
      </c>
      <c r="H22" s="30">
        <v>3223.3035982293873</v>
      </c>
      <c r="I22" s="15">
        <v>8108.560716838709</v>
      </c>
      <c r="J22" s="18">
        <v>5919783</v>
      </c>
      <c r="K22" s="17">
        <v>0.0013697395186341643</v>
      </c>
      <c r="L22" s="17">
        <v>388614.11</v>
      </c>
      <c r="M22" s="17">
        <v>532.3001039658442</v>
      </c>
    </row>
    <row r="23" spans="1:13" ht="12.75">
      <c r="A23" s="44">
        <v>613</v>
      </c>
      <c r="B23" s="58" t="s">
        <v>20</v>
      </c>
      <c r="C23" s="57">
        <v>770106</v>
      </c>
      <c r="D23" s="58">
        <v>0.0019796116955976997</v>
      </c>
      <c r="E23" s="30">
        <v>7031.323367903572</v>
      </c>
      <c r="F23" s="58">
        <v>3060</v>
      </c>
      <c r="G23" s="58">
        <v>0.0017962057794388441</v>
      </c>
      <c r="H23" s="30">
        <v>4253.259599216009</v>
      </c>
      <c r="I23" s="15">
        <v>11284.58296711958</v>
      </c>
      <c r="J23" s="18">
        <v>5919783</v>
      </c>
      <c r="K23" s="17">
        <v>0.0019062494296023318</v>
      </c>
      <c r="L23" s="17">
        <v>388614.11</v>
      </c>
      <c r="M23" s="17">
        <v>740.7954255229179</v>
      </c>
    </row>
    <row r="24" spans="1:13" ht="12.75">
      <c r="A24" s="44">
        <v>763</v>
      </c>
      <c r="B24" s="58" t="s">
        <v>21</v>
      </c>
      <c r="C24" s="57">
        <v>81192</v>
      </c>
      <c r="D24" s="58">
        <v>0.0002087097526690721</v>
      </c>
      <c r="E24" s="30">
        <v>741.3099065412123</v>
      </c>
      <c r="F24" s="58">
        <v>899</v>
      </c>
      <c r="G24" s="58">
        <v>0.0005277088221292552</v>
      </c>
      <c r="H24" s="30">
        <v>1249.5687515343766</v>
      </c>
      <c r="I24" s="15">
        <v>1990.8786580755889</v>
      </c>
      <c r="J24" s="18">
        <v>5919783</v>
      </c>
      <c r="K24" s="17">
        <v>0.00033630939817820836</v>
      </c>
      <c r="L24" s="17">
        <v>388614.11</v>
      </c>
      <c r="M24" s="17">
        <v>130.69457745766005</v>
      </c>
    </row>
    <row r="25" spans="1:13" ht="12.75">
      <c r="A25" s="44">
        <v>614</v>
      </c>
      <c r="B25" s="58" t="s">
        <v>22</v>
      </c>
      <c r="C25" s="57">
        <v>1196462</v>
      </c>
      <c r="D25" s="58">
        <v>0.0030755898130104364</v>
      </c>
      <c r="E25" s="30">
        <v>10924.095149769828</v>
      </c>
      <c r="F25" s="58">
        <v>3035</v>
      </c>
      <c r="G25" s="58">
        <v>0.0017815308956198993</v>
      </c>
      <c r="H25" s="30">
        <v>4218.5107462812375</v>
      </c>
      <c r="I25" s="15">
        <v>15142.605896051065</v>
      </c>
      <c r="J25" s="18">
        <v>5919783</v>
      </c>
      <c r="K25" s="17">
        <v>0.002557966380870898</v>
      </c>
      <c r="L25" s="17">
        <v>388614.11</v>
      </c>
      <c r="M25" s="17">
        <v>994.061828512065</v>
      </c>
    </row>
    <row r="26" spans="1:13" ht="12.75">
      <c r="A26" s="44">
        <v>615</v>
      </c>
      <c r="B26" s="58" t="s">
        <v>23</v>
      </c>
      <c r="C26" s="57">
        <v>737580</v>
      </c>
      <c r="D26" s="58">
        <v>0.001896001322465935</v>
      </c>
      <c r="E26" s="30">
        <v>6734.3501929582635</v>
      </c>
      <c r="F26" s="58">
        <v>5897</v>
      </c>
      <c r="G26" s="58">
        <v>0.0034615115952127008</v>
      </c>
      <c r="H26" s="30">
        <v>8196.559430253857</v>
      </c>
      <c r="I26" s="15">
        <v>14930.909623212121</v>
      </c>
      <c r="J26" s="18">
        <v>5919783</v>
      </c>
      <c r="K26" s="17">
        <v>0.0025222055644965567</v>
      </c>
      <c r="L26" s="17">
        <v>388614.11</v>
      </c>
      <c r="M26" s="17">
        <v>980.1646706838769</v>
      </c>
    </row>
    <row r="27" spans="1:13" ht="12.75">
      <c r="A27" s="44">
        <v>764</v>
      </c>
      <c r="B27" s="58" t="s">
        <v>24</v>
      </c>
      <c r="C27" s="57">
        <v>409984</v>
      </c>
      <c r="D27" s="58">
        <v>0.0010538927386722443</v>
      </c>
      <c r="E27" s="30">
        <v>3743.289988217957</v>
      </c>
      <c r="F27" s="58">
        <v>2489</v>
      </c>
      <c r="G27" s="58">
        <v>0.0014610314330141447</v>
      </c>
      <c r="H27" s="30">
        <v>3459.595798185832</v>
      </c>
      <c r="I27" s="15">
        <v>7202.885786403789</v>
      </c>
      <c r="J27" s="18">
        <v>5919783</v>
      </c>
      <c r="K27" s="17">
        <v>0.0012167482805372745</v>
      </c>
      <c r="L27" s="17">
        <v>388614.11</v>
      </c>
      <c r="M27" s="17">
        <v>472.84555013502325</v>
      </c>
    </row>
    <row r="28" spans="1:13" ht="12.75">
      <c r="A28" s="44">
        <v>616</v>
      </c>
      <c r="B28" s="58" t="s">
        <v>25</v>
      </c>
      <c r="C28" s="57">
        <v>2445475</v>
      </c>
      <c r="D28" s="58">
        <v>0.006286265671598176</v>
      </c>
      <c r="E28" s="30">
        <v>22327.99837051521</v>
      </c>
      <c r="F28" s="58">
        <v>9248</v>
      </c>
      <c r="G28" s="58">
        <v>0.005428533022304062</v>
      </c>
      <c r="H28" s="30">
        <v>12854.295677630605</v>
      </c>
      <c r="I28" s="15">
        <v>35182.29404814582</v>
      </c>
      <c r="J28" s="18">
        <v>5919783</v>
      </c>
      <c r="K28" s="17">
        <v>0.005943172925113272</v>
      </c>
      <c r="L28" s="17">
        <v>388614.11</v>
      </c>
      <c r="M28" s="17">
        <v>2309.600856868991</v>
      </c>
    </row>
    <row r="29" spans="1:13" ht="12.75">
      <c r="A29" s="44">
        <v>617</v>
      </c>
      <c r="B29" s="58" t="s">
        <v>26</v>
      </c>
      <c r="C29" s="57">
        <v>1864551</v>
      </c>
      <c r="D29" s="58">
        <v>0.004792959627166113</v>
      </c>
      <c r="E29" s="30">
        <v>17023.969449592616</v>
      </c>
      <c r="F29" s="58">
        <v>4976</v>
      </c>
      <c r="G29" s="58">
        <v>0.002920888875322774</v>
      </c>
      <c r="H29" s="30">
        <v>6916.411688136883</v>
      </c>
      <c r="I29" s="15">
        <v>23940.3811377295</v>
      </c>
      <c r="J29" s="18">
        <v>5919783</v>
      </c>
      <c r="K29" s="17">
        <v>0.0040441315395732405</v>
      </c>
      <c r="L29" s="17">
        <v>388614.11</v>
      </c>
      <c r="M29" s="17">
        <v>1571.6065789741847</v>
      </c>
    </row>
    <row r="30" spans="1:13" ht="12.75">
      <c r="A30" s="44">
        <v>618</v>
      </c>
      <c r="B30" s="58" t="s">
        <v>27</v>
      </c>
      <c r="C30" s="57">
        <v>748753</v>
      </c>
      <c r="D30" s="58">
        <v>0.0019247223056486568</v>
      </c>
      <c r="E30" s="30">
        <v>6836.363391127848</v>
      </c>
      <c r="F30" s="58">
        <v>3778</v>
      </c>
      <c r="G30" s="58">
        <v>0.002217668442718939</v>
      </c>
      <c r="H30" s="30">
        <v>5251.246655502641</v>
      </c>
      <c r="I30" s="15">
        <v>12087.610046630489</v>
      </c>
      <c r="J30" s="18">
        <v>5919783</v>
      </c>
      <c r="K30" s="17">
        <v>0.002041900868094403</v>
      </c>
      <c r="L30" s="17">
        <v>388614.11</v>
      </c>
      <c r="M30" s="17">
        <v>793.5114885627338</v>
      </c>
    </row>
    <row r="31" spans="1:13" ht="12.75">
      <c r="A31" s="44">
        <v>765</v>
      </c>
      <c r="B31" s="58" t="s">
        <v>28</v>
      </c>
      <c r="C31" s="57">
        <v>569455</v>
      </c>
      <c r="D31" s="58">
        <v>0.0014638241724081985</v>
      </c>
      <c r="E31" s="30">
        <v>5199.313144514558</v>
      </c>
      <c r="F31" s="58">
        <v>2002</v>
      </c>
      <c r="G31" s="58">
        <v>0.0011751646962211001</v>
      </c>
      <c r="H31" s="30">
        <v>2782.688143016487</v>
      </c>
      <c r="I31" s="15">
        <v>7982.001287531046</v>
      </c>
      <c r="J31" s="18">
        <v>5919783</v>
      </c>
      <c r="K31" s="17">
        <v>0.0013483604529982004</v>
      </c>
      <c r="L31" s="17">
        <v>388614.11</v>
      </c>
      <c r="M31" s="17">
        <v>523.9918974010925</v>
      </c>
    </row>
    <row r="32" spans="1:13" ht="12.75">
      <c r="A32" s="44">
        <v>619</v>
      </c>
      <c r="B32" s="58" t="s">
        <v>29</v>
      </c>
      <c r="C32" s="57">
        <v>412863</v>
      </c>
      <c r="D32" s="58">
        <v>0.001061293410880519</v>
      </c>
      <c r="E32" s="30">
        <v>3769.5762137196334</v>
      </c>
      <c r="F32" s="58">
        <v>917</v>
      </c>
      <c r="G32" s="58">
        <v>0.0005382747384788955</v>
      </c>
      <c r="H32" s="30">
        <v>1274.587925647412</v>
      </c>
      <c r="I32" s="15">
        <v>5044.164139367045</v>
      </c>
      <c r="J32" s="18">
        <v>5919783</v>
      </c>
      <c r="K32" s="17">
        <v>0.0008520859868287478</v>
      </c>
      <c r="L32" s="17">
        <v>388614.11</v>
      </c>
      <c r="M32" s="17">
        <v>331.1326374149255</v>
      </c>
    </row>
    <row r="33" spans="1:13" ht="12.75">
      <c r="A33" s="44">
        <v>620</v>
      </c>
      <c r="B33" s="58" t="s">
        <v>30</v>
      </c>
      <c r="C33" s="57">
        <v>1484613</v>
      </c>
      <c r="D33" s="58">
        <v>0.0038163022470106556</v>
      </c>
      <c r="E33" s="30">
        <v>13555.009413241069</v>
      </c>
      <c r="F33" s="58">
        <v>10597</v>
      </c>
      <c r="G33" s="58">
        <v>0.006220389753174324</v>
      </c>
      <c r="H33" s="30">
        <v>14729.343781990865</v>
      </c>
      <c r="I33" s="15">
        <v>28284.35319523193</v>
      </c>
      <c r="J33" s="18">
        <v>5919783</v>
      </c>
      <c r="K33" s="17">
        <v>0.004777937501295559</v>
      </c>
      <c r="L33" s="17">
        <v>388614.11</v>
      </c>
      <c r="M33" s="17">
        <v>1856.7739297015976</v>
      </c>
    </row>
    <row r="34" spans="1:13" ht="12.75">
      <c r="A34" s="44">
        <v>621</v>
      </c>
      <c r="B34" s="58" t="s">
        <v>31</v>
      </c>
      <c r="C34" s="57">
        <v>748404</v>
      </c>
      <c r="D34" s="58">
        <v>0.001923825176575823</v>
      </c>
      <c r="E34" s="30">
        <v>6833.176905299406</v>
      </c>
      <c r="F34" s="58">
        <v>1914</v>
      </c>
      <c r="G34" s="58">
        <v>0.0011235091051784143</v>
      </c>
      <c r="H34" s="30">
        <v>2660.372180686092</v>
      </c>
      <c r="I34" s="15">
        <v>9493.549085985498</v>
      </c>
      <c r="J34" s="18">
        <v>5919783</v>
      </c>
      <c r="K34" s="17">
        <v>0.0016036988325392161</v>
      </c>
      <c r="L34" s="17">
        <v>388614.11</v>
      </c>
      <c r="M34" s="17">
        <v>623.2199945152665</v>
      </c>
    </row>
    <row r="35" spans="1:13" ht="12.75">
      <c r="A35" s="44">
        <v>622</v>
      </c>
      <c r="B35" s="58" t="s">
        <v>32</v>
      </c>
      <c r="C35" s="57">
        <v>2839292</v>
      </c>
      <c r="D35" s="58">
        <v>0.0072985999984638275</v>
      </c>
      <c r="E35" s="30">
        <v>25923.678283121633</v>
      </c>
      <c r="F35" s="58">
        <v>15352</v>
      </c>
      <c r="G35" s="58">
        <v>0.009011552655537627</v>
      </c>
      <c r="H35" s="30">
        <v>21338.575610184373</v>
      </c>
      <c r="I35" s="15">
        <v>47262.253893306006</v>
      </c>
      <c r="J35" s="18">
        <v>5919783</v>
      </c>
      <c r="K35" s="17">
        <v>0.007983781482075611</v>
      </c>
      <c r="L35" s="17">
        <v>388614.11</v>
      </c>
      <c r="M35" s="17">
        <v>3102.6101350912945</v>
      </c>
    </row>
    <row r="36" spans="1:13" ht="12.75">
      <c r="A36" s="44">
        <v>766</v>
      </c>
      <c r="B36" s="58" t="s">
        <v>33</v>
      </c>
      <c r="C36" s="57">
        <v>1368899</v>
      </c>
      <c r="D36" s="58">
        <v>0.003518851262672925</v>
      </c>
      <c r="E36" s="30">
        <v>12498.502189308785</v>
      </c>
      <c r="F36" s="58">
        <v>3359</v>
      </c>
      <c r="G36" s="58">
        <v>0.001971717389913424</v>
      </c>
      <c r="H36" s="30">
        <v>4668.855880315874</v>
      </c>
      <c r="I36" s="15">
        <v>17167.358069624657</v>
      </c>
      <c r="J36" s="18">
        <v>5919783</v>
      </c>
      <c r="K36" s="17">
        <v>0.002899997866412444</v>
      </c>
      <c r="L36" s="17">
        <v>388614.11</v>
      </c>
      <c r="M36" s="17">
        <v>1126.9800898577707</v>
      </c>
    </row>
    <row r="37" spans="1:13" ht="12.75">
      <c r="A37" s="44">
        <v>767</v>
      </c>
      <c r="B37" s="58" t="s">
        <v>34</v>
      </c>
      <c r="C37" s="57">
        <v>867434</v>
      </c>
      <c r="D37" s="58">
        <v>0.0022298001723906774</v>
      </c>
      <c r="E37" s="30">
        <v>7919.960309767833</v>
      </c>
      <c r="F37" s="58">
        <v>3417</v>
      </c>
      <c r="G37" s="58">
        <v>0.002005763120373376</v>
      </c>
      <c r="H37" s="30">
        <v>4749.473219124544</v>
      </c>
      <c r="I37" s="15">
        <v>12669.433528892376</v>
      </c>
      <c r="J37" s="18">
        <v>5919783</v>
      </c>
      <c r="K37" s="17">
        <v>0.0021401854643814436</v>
      </c>
      <c r="L37" s="17">
        <v>388614.11</v>
      </c>
      <c r="M37" s="17">
        <v>831.7062694755314</v>
      </c>
    </row>
    <row r="38" spans="1:13" ht="12.75">
      <c r="A38" s="44">
        <v>623</v>
      </c>
      <c r="B38" s="58" t="s">
        <v>35</v>
      </c>
      <c r="C38" s="57">
        <v>1631834</v>
      </c>
      <c r="D38" s="58">
        <v>0.0041947441932331095</v>
      </c>
      <c r="E38" s="30">
        <v>14899.186003926157</v>
      </c>
      <c r="F38" s="58">
        <v>11120</v>
      </c>
      <c r="G38" s="58">
        <v>0.00652738832266665</v>
      </c>
      <c r="H38" s="30">
        <v>15456.289785386281</v>
      </c>
      <c r="I38" s="15">
        <v>30355.47578931244</v>
      </c>
      <c r="J38" s="18">
        <v>5919783</v>
      </c>
      <c r="K38" s="17">
        <v>0.005127802115265448</v>
      </c>
      <c r="L38" s="17">
        <v>388614.11</v>
      </c>
      <c r="M38" s="17">
        <v>1992.7362552799996</v>
      </c>
    </row>
    <row r="39" spans="1:13" ht="12.75">
      <c r="A39" s="44">
        <v>624</v>
      </c>
      <c r="B39" s="58" t="s">
        <v>36</v>
      </c>
      <c r="C39" s="57">
        <v>582865</v>
      </c>
      <c r="D39" s="58">
        <v>0.0014982955215964468</v>
      </c>
      <c r="E39" s="30">
        <v>5321.750895114588</v>
      </c>
      <c r="F39" s="58">
        <v>2023</v>
      </c>
      <c r="G39" s="58">
        <v>0.0011874915986290137</v>
      </c>
      <c r="H39" s="30">
        <v>2811.877179481695</v>
      </c>
      <c r="I39" s="15">
        <v>8133.628074596283</v>
      </c>
      <c r="J39" s="18">
        <v>5919783</v>
      </c>
      <c r="K39" s="17">
        <v>0.0013739740248242685</v>
      </c>
      <c r="L39" s="17">
        <v>388614.11</v>
      </c>
      <c r="M39" s="17">
        <v>533.945692820201</v>
      </c>
    </row>
    <row r="40" spans="1:13" ht="12.75">
      <c r="A40" s="44">
        <v>625</v>
      </c>
      <c r="B40" s="58" t="s">
        <v>37</v>
      </c>
      <c r="C40" s="57">
        <v>13799389</v>
      </c>
      <c r="D40" s="58">
        <v>0.035472301029341735</v>
      </c>
      <c r="E40" s="30">
        <v>125993.00140304257</v>
      </c>
      <c r="F40" s="58">
        <v>42462</v>
      </c>
      <c r="G40" s="58">
        <v>0.024924996668801373</v>
      </c>
      <c r="H40" s="30">
        <v>59020.23173265038</v>
      </c>
      <c r="I40" s="15">
        <v>185013.23313569295</v>
      </c>
      <c r="J40" s="18">
        <v>5919783</v>
      </c>
      <c r="K40" s="17">
        <v>0.03125338093232352</v>
      </c>
      <c r="L40" s="17">
        <v>388614.11</v>
      </c>
      <c r="M40" s="17">
        <v>12145.504815505876</v>
      </c>
    </row>
    <row r="41" spans="1:13" ht="12.75">
      <c r="A41" s="44">
        <v>626</v>
      </c>
      <c r="B41" s="58" t="s">
        <v>38</v>
      </c>
      <c r="C41" s="57">
        <v>343446</v>
      </c>
      <c r="D41" s="58">
        <v>0.0008828521247805465</v>
      </c>
      <c r="E41" s="30">
        <v>3135.7759651437723</v>
      </c>
      <c r="F41" s="58">
        <v>668</v>
      </c>
      <c r="G41" s="58">
        <v>0.0003921128956422052</v>
      </c>
      <c r="H41" s="30">
        <v>928.4893504170897</v>
      </c>
      <c r="I41" s="15">
        <v>4064.265315560862</v>
      </c>
      <c r="J41" s="18">
        <v>5919783</v>
      </c>
      <c r="K41" s="17">
        <v>0.0006865564693099159</v>
      </c>
      <c r="L41" s="17">
        <v>388614.11</v>
      </c>
      <c r="M41" s="17">
        <v>266.80553128561525</v>
      </c>
    </row>
    <row r="42" spans="1:13" ht="12.75">
      <c r="A42" s="44">
        <v>627</v>
      </c>
      <c r="B42" s="58" t="s">
        <v>39</v>
      </c>
      <c r="C42" s="57">
        <v>954731</v>
      </c>
      <c r="D42" s="58">
        <v>0.0024542032574083146</v>
      </c>
      <c r="E42" s="30">
        <v>8717.010892477068</v>
      </c>
      <c r="F42" s="58">
        <v>4053</v>
      </c>
      <c r="G42" s="58">
        <v>0.002379092164727332</v>
      </c>
      <c r="H42" s="30">
        <v>5633.484037785126</v>
      </c>
      <c r="I42" s="15">
        <v>14350.494930262194</v>
      </c>
      <c r="J42" s="18">
        <v>5919783</v>
      </c>
      <c r="K42" s="17">
        <v>0.002424158948100326</v>
      </c>
      <c r="L42" s="17">
        <v>388614.11</v>
      </c>
      <c r="M42" s="17">
        <v>942.0623721145444</v>
      </c>
    </row>
    <row r="43" spans="1:13" ht="12.75">
      <c r="A43" s="44">
        <v>628</v>
      </c>
      <c r="B43" s="58" t="s">
        <v>40</v>
      </c>
      <c r="C43" s="57">
        <v>3088750</v>
      </c>
      <c r="D43" s="58">
        <v>0.007939849351618343</v>
      </c>
      <c r="E43" s="30">
        <v>28201.31261490257</v>
      </c>
      <c r="F43" s="58">
        <v>35930</v>
      </c>
      <c r="G43" s="58">
        <v>0.021090743024587473</v>
      </c>
      <c r="H43" s="30">
        <v>49941.05143785333</v>
      </c>
      <c r="I43" s="15">
        <v>78142.3640527559</v>
      </c>
      <c r="J43" s="18">
        <v>5919783</v>
      </c>
      <c r="K43" s="17">
        <v>0.013200207516518072</v>
      </c>
      <c r="L43" s="17">
        <v>388614.11</v>
      </c>
      <c r="M43" s="17">
        <v>5129.786895846981</v>
      </c>
    </row>
    <row r="44" spans="1:13" ht="12.75">
      <c r="A44" s="44">
        <v>769</v>
      </c>
      <c r="B44" s="58" t="s">
        <v>41</v>
      </c>
      <c r="C44" s="57">
        <v>39141</v>
      </c>
      <c r="D44" s="58">
        <v>0.00010061469638905497</v>
      </c>
      <c r="E44" s="30">
        <v>357.37032037552456</v>
      </c>
      <c r="F44" s="58">
        <v>464</v>
      </c>
      <c r="G44" s="58">
        <v>0.0002723658436796156</v>
      </c>
      <c r="H44" s="30">
        <v>644.9387104693557</v>
      </c>
      <c r="I44" s="15">
        <v>1002.3090308448802</v>
      </c>
      <c r="J44" s="18">
        <v>5919783</v>
      </c>
      <c r="K44" s="17">
        <v>0.0001693151642289726</v>
      </c>
      <c r="L44" s="17">
        <v>388614.11</v>
      </c>
      <c r="M44" s="17">
        <v>65.79826185634603</v>
      </c>
    </row>
    <row r="45" spans="1:13" ht="12.75">
      <c r="A45" s="44">
        <v>629</v>
      </c>
      <c r="B45" s="58" t="s">
        <v>42</v>
      </c>
      <c r="C45" s="57">
        <v>3479190</v>
      </c>
      <c r="D45" s="58">
        <v>0.008943502862211905</v>
      </c>
      <c r="E45" s="30">
        <v>31766.159396727762</v>
      </c>
      <c r="F45" s="58">
        <v>12743</v>
      </c>
      <c r="G45" s="58">
        <v>0.007480081780192546</v>
      </c>
      <c r="H45" s="30">
        <v>17712.185317911637</v>
      </c>
      <c r="I45" s="15">
        <v>49478.3447146394</v>
      </c>
      <c r="J45" s="18">
        <v>5919783</v>
      </c>
      <c r="K45" s="17">
        <v>0.008358134869916583</v>
      </c>
      <c r="L45" s="17">
        <v>388614.11</v>
      </c>
      <c r="M45" s="17">
        <v>3248.0891437325986</v>
      </c>
    </row>
    <row r="46" spans="1:13" ht="12.75">
      <c r="A46" s="44">
        <v>630</v>
      </c>
      <c r="B46" s="58" t="s">
        <v>43</v>
      </c>
      <c r="C46" s="57">
        <v>351699</v>
      </c>
      <c r="D46" s="58">
        <v>0.0009040670423682135</v>
      </c>
      <c r="E46" s="30">
        <v>3211.1285942043282</v>
      </c>
      <c r="F46" s="58">
        <v>581</v>
      </c>
      <c r="G46" s="58">
        <v>0.0003410442999522773</v>
      </c>
      <c r="H46" s="30">
        <v>807.5633422040854</v>
      </c>
      <c r="I46" s="15">
        <v>4018.6919364084138</v>
      </c>
      <c r="J46" s="18">
        <v>5919783</v>
      </c>
      <c r="K46" s="17">
        <v>0.000678857981180799</v>
      </c>
      <c r="L46" s="17">
        <v>388614.11</v>
      </c>
      <c r="M46" s="17">
        <v>263.8137901729729</v>
      </c>
    </row>
    <row r="47" spans="1:13" ht="12.75">
      <c r="A47" s="44">
        <v>631</v>
      </c>
      <c r="B47" s="58" t="s">
        <v>44</v>
      </c>
      <c r="C47" s="57">
        <v>14400363</v>
      </c>
      <c r="D47" s="58">
        <v>0.03701714701047957</v>
      </c>
      <c r="E47" s="30">
        <v>131480.09347829258</v>
      </c>
      <c r="F47" s="58">
        <v>57184</v>
      </c>
      <c r="G47" s="58">
        <v>0.03356674225210159</v>
      </c>
      <c r="H47" s="30">
        <v>79483.13624887852</v>
      </c>
      <c r="I47" s="15">
        <v>210963.2297271711</v>
      </c>
      <c r="J47" s="18">
        <v>5919783</v>
      </c>
      <c r="K47" s="17">
        <v>0.035636986985362655</v>
      </c>
      <c r="L47" s="17">
        <v>388614.11</v>
      </c>
      <c r="M47" s="17">
        <v>13849.03598039829</v>
      </c>
    </row>
    <row r="48" spans="1:13" ht="12.75">
      <c r="A48" s="44">
        <v>632</v>
      </c>
      <c r="B48" s="58" t="s">
        <v>45</v>
      </c>
      <c r="C48" s="57">
        <v>458847</v>
      </c>
      <c r="D48" s="58">
        <v>0.001179498520580177</v>
      </c>
      <c r="E48" s="30">
        <v>4189.4253951955325</v>
      </c>
      <c r="F48" s="58">
        <v>1391</v>
      </c>
      <c r="G48" s="58">
        <v>0.000816510535686089</v>
      </c>
      <c r="H48" s="30">
        <v>1933.4261772906762</v>
      </c>
      <c r="I48" s="15">
        <v>6122.851572486208</v>
      </c>
      <c r="J48" s="18">
        <v>5919783</v>
      </c>
      <c r="K48" s="17">
        <v>0.0010343033811351207</v>
      </c>
      <c r="L48" s="17">
        <v>388614.11</v>
      </c>
      <c r="M48" s="17">
        <v>401.9448879298157</v>
      </c>
    </row>
    <row r="49" spans="1:13" ht="12.75">
      <c r="A49" s="44">
        <v>633</v>
      </c>
      <c r="B49" s="58" t="s">
        <v>46</v>
      </c>
      <c r="C49" s="57">
        <v>14082419</v>
      </c>
      <c r="D49" s="58">
        <v>0.03619984957227611</v>
      </c>
      <c r="E49" s="30">
        <v>128577.15923692226</v>
      </c>
      <c r="F49" s="58">
        <v>112600</v>
      </c>
      <c r="G49" s="58">
        <v>0.06609567672052741</v>
      </c>
      <c r="H49" s="30">
        <v>156508.83361821002</v>
      </c>
      <c r="I49" s="15">
        <v>285085.99285513227</v>
      </c>
      <c r="J49" s="18">
        <v>5919783</v>
      </c>
      <c r="K49" s="17">
        <v>0.04815818296973593</v>
      </c>
      <c r="L49" s="17">
        <v>388614.11</v>
      </c>
      <c r="M49" s="17">
        <v>18714.949414001087</v>
      </c>
    </row>
    <row r="50" spans="1:13" ht="12.75">
      <c r="A50" s="44">
        <v>634</v>
      </c>
      <c r="B50" s="58" t="s">
        <v>47</v>
      </c>
      <c r="C50" s="57">
        <v>2488192</v>
      </c>
      <c r="D50" s="58">
        <v>0.006396072727770764</v>
      </c>
      <c r="E50" s="30">
        <v>22718.01875771741</v>
      </c>
      <c r="F50" s="58">
        <v>7893</v>
      </c>
      <c r="G50" s="58">
        <v>0.004633154319317254</v>
      </c>
      <c r="H50" s="30">
        <v>10970.907848566</v>
      </c>
      <c r="I50" s="15">
        <v>33688.92660628341</v>
      </c>
      <c r="J50" s="18">
        <v>5919783</v>
      </c>
      <c r="K50" s="17">
        <v>0.005690905664326447</v>
      </c>
      <c r="L50" s="17">
        <v>388614.11</v>
      </c>
      <c r="M50" s="17">
        <v>2211.5662398361806</v>
      </c>
    </row>
    <row r="51" spans="1:13" ht="12.75">
      <c r="A51" s="44">
        <v>635</v>
      </c>
      <c r="B51" s="58" t="s">
        <v>48</v>
      </c>
      <c r="C51" s="57">
        <v>2920910</v>
      </c>
      <c r="D51" s="58">
        <v>0.007508404814127246</v>
      </c>
      <c r="E51" s="30">
        <v>26668.87771104656</v>
      </c>
      <c r="F51" s="58">
        <v>8457</v>
      </c>
      <c r="G51" s="58">
        <v>0.004964219698272649</v>
      </c>
      <c r="H51" s="30">
        <v>11754.84197077444</v>
      </c>
      <c r="I51" s="15">
        <v>38423.719681821</v>
      </c>
      <c r="J51" s="18">
        <v>5919783</v>
      </c>
      <c r="K51" s="17">
        <v>0.006490731109877</v>
      </c>
      <c r="L51" s="17">
        <v>388614.11</v>
      </c>
      <c r="M51" s="17">
        <v>2522.3896935141624</v>
      </c>
    </row>
    <row r="52" spans="1:13" ht="12.75">
      <c r="A52" s="44">
        <v>636</v>
      </c>
      <c r="B52" s="58" t="s">
        <v>49</v>
      </c>
      <c r="C52" s="57">
        <v>1680543</v>
      </c>
      <c r="D52" s="58">
        <v>0.004319954107298015</v>
      </c>
      <c r="E52" s="30">
        <v>15343.915339793188</v>
      </c>
      <c r="F52" s="58">
        <v>20825</v>
      </c>
      <c r="G52" s="58">
        <v>0.012224178221181024</v>
      </c>
      <c r="H52" s="30">
        <v>28945.794494664508</v>
      </c>
      <c r="I52" s="15">
        <v>44289.709834457695</v>
      </c>
      <c r="J52" s="18">
        <v>5919783</v>
      </c>
      <c r="K52" s="17">
        <v>0.007481644147168519</v>
      </c>
      <c r="L52" s="17">
        <v>388614.11</v>
      </c>
      <c r="M52" s="17">
        <v>2907.472481588603</v>
      </c>
    </row>
    <row r="53" spans="1:13" ht="12.75">
      <c r="A53" s="44">
        <v>771</v>
      </c>
      <c r="B53" s="58" t="s">
        <v>50</v>
      </c>
      <c r="C53" s="57">
        <v>224891</v>
      </c>
      <c r="D53" s="58">
        <v>0.0005780981499100933</v>
      </c>
      <c r="E53" s="30">
        <v>2053.3294683215067</v>
      </c>
      <c r="F53" s="58">
        <v>1046</v>
      </c>
      <c r="G53" s="58">
        <v>0.0006139971389846506</v>
      </c>
      <c r="H53" s="30">
        <v>1453.8920067908318</v>
      </c>
      <c r="I53" s="15">
        <v>3507.2214751123383</v>
      </c>
      <c r="J53" s="18">
        <v>5919783</v>
      </c>
      <c r="K53" s="17">
        <v>0.0005924577767651852</v>
      </c>
      <c r="L53" s="17">
        <v>388614.11</v>
      </c>
      <c r="M53" s="17">
        <v>230.2374516301811</v>
      </c>
    </row>
    <row r="54" spans="1:13" ht="12.75">
      <c r="A54" s="44">
        <v>637</v>
      </c>
      <c r="B54" s="58" t="s">
        <v>51</v>
      </c>
      <c r="C54" s="57">
        <v>1006332</v>
      </c>
      <c r="D54" s="58">
        <v>0.002586847261096816</v>
      </c>
      <c r="E54" s="30">
        <v>9188.145148160302</v>
      </c>
      <c r="F54" s="58">
        <v>3274</v>
      </c>
      <c r="G54" s="58">
        <v>0.0019218227849290117</v>
      </c>
      <c r="H54" s="30">
        <v>4550.709780337652</v>
      </c>
      <c r="I54" s="15">
        <v>13738.854928497953</v>
      </c>
      <c r="J54" s="18">
        <v>5919783</v>
      </c>
      <c r="K54" s="17">
        <v>0.002320837592948585</v>
      </c>
      <c r="L54" s="17">
        <v>388614.11</v>
      </c>
      <c r="M54" s="17">
        <v>901.9102356382565</v>
      </c>
    </row>
    <row r="55" spans="1:13" ht="12.75">
      <c r="A55" s="44">
        <v>638</v>
      </c>
      <c r="B55" s="58" t="s">
        <v>52</v>
      </c>
      <c r="C55" s="57">
        <v>2816096</v>
      </c>
      <c r="D55" s="58">
        <v>0.007238973047250508</v>
      </c>
      <c r="E55" s="30">
        <v>25711.891104678805</v>
      </c>
      <c r="F55" s="58">
        <v>21603</v>
      </c>
      <c r="G55" s="58">
        <v>0.012680860605626586</v>
      </c>
      <c r="H55" s="30">
        <v>30027.17879799459</v>
      </c>
      <c r="I55" s="15">
        <v>55739.06990267339</v>
      </c>
      <c r="J55" s="18">
        <v>5919783</v>
      </c>
      <c r="K55" s="17">
        <v>0.009415728566853446</v>
      </c>
      <c r="L55" s="17">
        <v>388614.11</v>
      </c>
      <c r="M55" s="17">
        <v>3659.0849770093273</v>
      </c>
    </row>
    <row r="56" spans="1:13" ht="12.75">
      <c r="A56" s="44">
        <v>639</v>
      </c>
      <c r="B56" s="58" t="s">
        <v>53</v>
      </c>
      <c r="C56" s="57">
        <v>536249</v>
      </c>
      <c r="D56" s="58">
        <v>0.0013784658113981333</v>
      </c>
      <c r="E56" s="30">
        <v>4896.131343886325</v>
      </c>
      <c r="F56" s="58">
        <v>2495</v>
      </c>
      <c r="G56" s="58">
        <v>0.0014645534051306915</v>
      </c>
      <c r="H56" s="30">
        <v>3467.9355228901773</v>
      </c>
      <c r="I56" s="15">
        <v>8364.066866776502</v>
      </c>
      <c r="J56" s="18">
        <v>5919783</v>
      </c>
      <c r="K56" s="17">
        <v>0.0014129009233575796</v>
      </c>
      <c r="L56" s="17">
        <v>388614.11</v>
      </c>
      <c r="M56" s="17">
        <v>549.073234848784</v>
      </c>
    </row>
    <row r="57" spans="1:13" ht="12.75">
      <c r="A57" s="44">
        <v>640</v>
      </c>
      <c r="B57" s="58" t="s">
        <v>54</v>
      </c>
      <c r="C57" s="57">
        <v>2031441</v>
      </c>
      <c r="D57" s="58">
        <v>0.005221962122768407</v>
      </c>
      <c r="E57" s="30">
        <v>18547.730538156306</v>
      </c>
      <c r="F57" s="58">
        <v>4502</v>
      </c>
      <c r="G57" s="58">
        <v>0.0026426530781155804</v>
      </c>
      <c r="H57" s="30">
        <v>6257.573436493618</v>
      </c>
      <c r="I57" s="15">
        <v>24805.303974649923</v>
      </c>
      <c r="J57" s="18">
        <v>5919783</v>
      </c>
      <c r="K57" s="17">
        <v>0.004190238725752265</v>
      </c>
      <c r="L57" s="17">
        <v>388614.11</v>
      </c>
      <c r="M57" s="17">
        <v>1628.3858930957506</v>
      </c>
    </row>
    <row r="58" spans="1:13" ht="12.75">
      <c r="A58" s="44">
        <v>641</v>
      </c>
      <c r="B58" s="58" t="s">
        <v>55</v>
      </c>
      <c r="C58" s="57">
        <v>438180</v>
      </c>
      <c r="D58" s="58">
        <v>0.00112637254193189</v>
      </c>
      <c r="E58" s="30">
        <v>4000.7288260940536</v>
      </c>
      <c r="F58" s="58">
        <v>2663</v>
      </c>
      <c r="G58" s="58">
        <v>0.0015631686243940007</v>
      </c>
      <c r="H58" s="30">
        <v>3701.447814611841</v>
      </c>
      <c r="I58" s="15">
        <v>7702.176640705895</v>
      </c>
      <c r="J58" s="18">
        <v>5919783</v>
      </c>
      <c r="K58" s="17">
        <v>0.0013010910434902588</v>
      </c>
      <c r="L58" s="17">
        <v>388614.11</v>
      </c>
      <c r="M58" s="17">
        <v>505.6223378949382</v>
      </c>
    </row>
    <row r="59" spans="1:13" ht="12.75">
      <c r="A59" s="44">
        <v>772</v>
      </c>
      <c r="B59" s="58" t="s">
        <v>56</v>
      </c>
      <c r="C59" s="57">
        <v>1578008</v>
      </c>
      <c r="D59" s="58">
        <v>0.004056380670383992</v>
      </c>
      <c r="E59" s="30">
        <v>14407.736759795118</v>
      </c>
      <c r="F59" s="58">
        <v>5775</v>
      </c>
      <c r="G59" s="58">
        <v>0.00338989816217625</v>
      </c>
      <c r="H59" s="30">
        <v>8026.985027932174</v>
      </c>
      <c r="I59" s="15">
        <v>22434.721787727292</v>
      </c>
      <c r="J59" s="18">
        <v>5919783</v>
      </c>
      <c r="K59" s="17">
        <v>0.00378978786684027</v>
      </c>
      <c r="L59" s="17">
        <v>388614.11</v>
      </c>
      <c r="M59" s="17">
        <v>1472.76503896093</v>
      </c>
    </row>
    <row r="60" spans="1:13" ht="12.75">
      <c r="A60" s="44">
        <v>642</v>
      </c>
      <c r="B60" s="58" t="s">
        <v>57</v>
      </c>
      <c r="C60" s="57">
        <v>468601</v>
      </c>
      <c r="D60" s="58">
        <v>0.001204571864352151</v>
      </c>
      <c r="E60" s="30">
        <v>4278.482652417954</v>
      </c>
      <c r="F60" s="58">
        <v>3452</v>
      </c>
      <c r="G60" s="58">
        <v>0.002026307957719899</v>
      </c>
      <c r="H60" s="30">
        <v>4798.121613233224</v>
      </c>
      <c r="I60" s="15">
        <v>9076.604265651178</v>
      </c>
      <c r="J60" s="18">
        <v>5919783</v>
      </c>
      <c r="K60" s="17">
        <v>0.0015332663825094904</v>
      </c>
      <c r="L60" s="17">
        <v>388614.11</v>
      </c>
      <c r="M60" s="17">
        <v>595.8489506318451</v>
      </c>
    </row>
    <row r="61" spans="1:13" ht="12.75">
      <c r="A61" s="44">
        <v>773</v>
      </c>
      <c r="B61" s="58" t="s">
        <v>58</v>
      </c>
      <c r="C61" s="57">
        <v>706697</v>
      </c>
      <c r="D61" s="58">
        <v>0.0018166143965165932</v>
      </c>
      <c r="E61" s="30">
        <v>6452.378153302728</v>
      </c>
      <c r="F61" s="58">
        <v>2730</v>
      </c>
      <c r="G61" s="58">
        <v>0.0016024973130287726</v>
      </c>
      <c r="H61" s="30">
        <v>3794.5747404770273</v>
      </c>
      <c r="I61" s="15">
        <v>10246.952893779755</v>
      </c>
      <c r="J61" s="18">
        <v>5919783</v>
      </c>
      <c r="K61" s="17">
        <v>0.0017309676543514779</v>
      </c>
      <c r="L61" s="17">
        <v>388614.11</v>
      </c>
      <c r="M61" s="17">
        <v>672.6784544345871</v>
      </c>
    </row>
    <row r="62" spans="1:13" ht="12.75">
      <c r="A62" s="44">
        <v>643</v>
      </c>
      <c r="B62" s="58" t="s">
        <v>59</v>
      </c>
      <c r="C62" s="57">
        <v>2970980</v>
      </c>
      <c r="D62" s="58">
        <v>0.007637113274519162</v>
      </c>
      <c r="E62" s="30">
        <v>27126.033428611325</v>
      </c>
      <c r="F62" s="58">
        <v>5756</v>
      </c>
      <c r="G62" s="58">
        <v>0.003378745250473852</v>
      </c>
      <c r="H62" s="30">
        <v>8000.575899701748</v>
      </c>
      <c r="I62" s="15">
        <v>35126.609328313076</v>
      </c>
      <c r="J62" s="18">
        <v>5919783</v>
      </c>
      <c r="K62" s="17">
        <v>0.00593376637763801</v>
      </c>
      <c r="L62" s="17">
        <v>388614.11</v>
      </c>
      <c r="M62" s="17">
        <v>2305.945339793719</v>
      </c>
    </row>
    <row r="63" spans="1:13" ht="12.75">
      <c r="A63" s="44">
        <v>644</v>
      </c>
      <c r="B63" s="58" t="s">
        <v>229</v>
      </c>
      <c r="C63" s="57">
        <v>30262728</v>
      </c>
      <c r="D63" s="58">
        <v>0.07779247310044589</v>
      </c>
      <c r="E63" s="30">
        <v>276308.7504355371</v>
      </c>
      <c r="F63" s="58">
        <v>116060</v>
      </c>
      <c r="G63" s="58">
        <v>0.06812668064106936</v>
      </c>
      <c r="H63" s="30">
        <v>161318.07486438233</v>
      </c>
      <c r="I63" s="15">
        <v>437626.8252999194</v>
      </c>
      <c r="J63" s="18">
        <v>5919783</v>
      </c>
      <c r="K63" s="17">
        <v>0.07392616001294632</v>
      </c>
      <c r="L63" s="17">
        <v>388614.11</v>
      </c>
      <c r="M63" s="17">
        <v>28728.74887914872</v>
      </c>
    </row>
    <row r="64" spans="1:13" ht="12.75">
      <c r="A64" s="44">
        <v>645</v>
      </c>
      <c r="B64" s="58" t="s">
        <v>60</v>
      </c>
      <c r="C64" s="57">
        <v>974731</v>
      </c>
      <c r="D64" s="58">
        <v>0.0025056146655936216</v>
      </c>
      <c r="E64" s="30">
        <v>8899.61753021015</v>
      </c>
      <c r="F64" s="58">
        <v>3636</v>
      </c>
      <c r="G64" s="58">
        <v>0.0021343151026273323</v>
      </c>
      <c r="H64" s="30">
        <v>5053.87317083314</v>
      </c>
      <c r="I64" s="15">
        <v>13953.490701043289</v>
      </c>
      <c r="J64" s="18">
        <v>5919783</v>
      </c>
      <c r="K64" s="17">
        <v>0.002357094964636928</v>
      </c>
      <c r="L64" s="17">
        <v>388614.11</v>
      </c>
      <c r="M64" s="17">
        <v>916.0003618678613</v>
      </c>
    </row>
    <row r="65" spans="1:13" ht="12.75">
      <c r="A65" s="44">
        <v>646</v>
      </c>
      <c r="B65" s="58" t="s">
        <v>61</v>
      </c>
      <c r="C65" s="57">
        <v>697100</v>
      </c>
      <c r="D65" s="58">
        <v>0.0017919446322988738</v>
      </c>
      <c r="E65" s="30">
        <v>6364.754358186509</v>
      </c>
      <c r="F65" s="58">
        <v>2018</v>
      </c>
      <c r="G65" s="58">
        <v>0.0011845566218652247</v>
      </c>
      <c r="H65" s="30">
        <v>2804.927408894741</v>
      </c>
      <c r="I65" s="15">
        <v>9169.68176708125</v>
      </c>
      <c r="J65" s="18">
        <v>5919783</v>
      </c>
      <c r="K65" s="17">
        <v>0.001548989509764336</v>
      </c>
      <c r="L65" s="17">
        <v>388614.11</v>
      </c>
      <c r="M65" s="17">
        <v>601.9591797364037</v>
      </c>
    </row>
    <row r="66" spans="1:13" ht="12.75">
      <c r="A66" s="44">
        <v>647</v>
      </c>
      <c r="B66" s="58" t="s">
        <v>225</v>
      </c>
      <c r="C66" s="57">
        <v>7425577</v>
      </c>
      <c r="D66" s="58">
        <v>0.01908796850792135</v>
      </c>
      <c r="E66" s="30">
        <v>67797.98245990461</v>
      </c>
      <c r="F66" s="58">
        <v>18908</v>
      </c>
      <c r="G66" s="58">
        <v>0.011098908129944336</v>
      </c>
      <c r="H66" s="30">
        <v>26281.252451626242</v>
      </c>
      <c r="I66" s="15">
        <v>94079.23491153086</v>
      </c>
      <c r="J66" s="18">
        <v>5919783</v>
      </c>
      <c r="K66" s="17">
        <v>0.015892345194330748</v>
      </c>
      <c r="L66" s="17">
        <v>388614.11</v>
      </c>
      <c r="M66" s="17">
        <v>6175.98958350762</v>
      </c>
    </row>
    <row r="67" spans="1:13" ht="12.75">
      <c r="A67" s="44">
        <v>648</v>
      </c>
      <c r="B67" s="58" t="s">
        <v>62</v>
      </c>
      <c r="C67" s="57">
        <v>3943542</v>
      </c>
      <c r="D67" s="58">
        <v>0.010137152372895086</v>
      </c>
      <c r="E67" s="30">
        <v>36005.84726895932</v>
      </c>
      <c r="F67" s="58">
        <v>22439</v>
      </c>
      <c r="G67" s="58">
        <v>0.013171588720532099</v>
      </c>
      <c r="H67" s="30">
        <v>31189.180440133343</v>
      </c>
      <c r="I67" s="15">
        <v>67195.02770909265</v>
      </c>
      <c r="J67" s="18">
        <v>5919783</v>
      </c>
      <c r="K67" s="17">
        <v>0.011350927510196345</v>
      </c>
      <c r="L67" s="17">
        <v>388614.11</v>
      </c>
      <c r="M67" s="17">
        <v>4411.130592049469</v>
      </c>
    </row>
    <row r="68" spans="1:13" ht="12.75">
      <c r="A68" s="44">
        <v>774</v>
      </c>
      <c r="B68" s="58" t="s">
        <v>63</v>
      </c>
      <c r="C68" s="57">
        <v>1584940</v>
      </c>
      <c r="D68" s="58">
        <v>0.00407419986446102</v>
      </c>
      <c r="E68" s="30">
        <v>14471.028220433403</v>
      </c>
      <c r="F68" s="58">
        <v>3030</v>
      </c>
      <c r="G68" s="58">
        <v>0.0017785959188561103</v>
      </c>
      <c r="H68" s="30">
        <v>4211.560975694283</v>
      </c>
      <c r="I68" s="15">
        <v>18682.589196127687</v>
      </c>
      <c r="J68" s="18">
        <v>5919783</v>
      </c>
      <c r="K68" s="17">
        <v>0.003155958452552684</v>
      </c>
      <c r="L68" s="17">
        <v>388614.11</v>
      </c>
      <c r="M68" s="17">
        <v>1226.4499852357385</v>
      </c>
    </row>
    <row r="69" spans="1:13" ht="12.75">
      <c r="A69" s="44">
        <v>649</v>
      </c>
      <c r="B69" s="58" t="s">
        <v>64</v>
      </c>
      <c r="C69" s="57">
        <v>1137909</v>
      </c>
      <c r="D69" s="58">
        <v>0.0029250752038367223</v>
      </c>
      <c r="E69" s="30">
        <v>10389.486826810577</v>
      </c>
      <c r="F69" s="58">
        <v>2484</v>
      </c>
      <c r="G69" s="58">
        <v>0.001458096456250356</v>
      </c>
      <c r="H69" s="30">
        <v>3452.6460275988784</v>
      </c>
      <c r="I69" s="15">
        <v>13842.132854409454</v>
      </c>
      <c r="J69" s="18">
        <v>5919783</v>
      </c>
      <c r="K69" s="17">
        <v>0.002338283828040564</v>
      </c>
      <c r="L69" s="17">
        <v>388614.11</v>
      </c>
      <c r="M69" s="17">
        <v>908.6900887613768</v>
      </c>
    </row>
    <row r="70" spans="1:13" ht="12.75">
      <c r="A70" s="44">
        <v>650</v>
      </c>
      <c r="B70" s="58" t="s">
        <v>65</v>
      </c>
      <c r="C70" s="57">
        <v>297969</v>
      </c>
      <c r="D70" s="58">
        <v>0.0007659502942783863</v>
      </c>
      <c r="E70" s="30">
        <v>2720.5558619344083</v>
      </c>
      <c r="F70" s="58">
        <v>780</v>
      </c>
      <c r="G70" s="58">
        <v>0.00045785637515107793</v>
      </c>
      <c r="H70" s="30">
        <v>1084.1642115648651</v>
      </c>
      <c r="I70" s="15">
        <v>3804.7200734992734</v>
      </c>
      <c r="J70" s="18">
        <v>5919783</v>
      </c>
      <c r="K70" s="17">
        <v>0.0006427127605014024</v>
      </c>
      <c r="L70" s="17">
        <v>388614.11</v>
      </c>
      <c r="M70" s="17">
        <v>249.76724740789567</v>
      </c>
    </row>
    <row r="71" spans="1:13" ht="12.75">
      <c r="A71" s="44">
        <v>651</v>
      </c>
      <c r="B71" s="58" t="s">
        <v>66</v>
      </c>
      <c r="C71" s="57">
        <v>1221563</v>
      </c>
      <c r="D71" s="58">
        <v>0.0031401137008534056</v>
      </c>
      <c r="E71" s="30">
        <v>11153.27561045673</v>
      </c>
      <c r="F71" s="58">
        <v>9351</v>
      </c>
      <c r="G71" s="58">
        <v>0.005488993543638115</v>
      </c>
      <c r="H71" s="30">
        <v>12997.460951721863</v>
      </c>
      <c r="I71" s="15">
        <v>24150.736562178594</v>
      </c>
      <c r="J71" s="18">
        <v>5919783</v>
      </c>
      <c r="K71" s="17">
        <v>0.004079665852984576</v>
      </c>
      <c r="L71" s="17">
        <v>388614.11</v>
      </c>
      <c r="M71" s="17">
        <v>1585.4157145549918</v>
      </c>
    </row>
    <row r="72" spans="1:13" ht="12.75">
      <c r="A72" s="44">
        <v>652</v>
      </c>
      <c r="B72" s="58" t="s">
        <v>67</v>
      </c>
      <c r="C72" s="57">
        <v>938570</v>
      </c>
      <c r="D72" s="58">
        <v>0.002412660269024177</v>
      </c>
      <c r="E72" s="30">
        <v>8569.455598856852</v>
      </c>
      <c r="F72" s="58">
        <v>3667</v>
      </c>
      <c r="G72" s="58">
        <v>0.002152511958562824</v>
      </c>
      <c r="H72" s="30">
        <v>5096.961748472257</v>
      </c>
      <c r="I72" s="15">
        <v>13666.417347329108</v>
      </c>
      <c r="J72" s="18">
        <v>5919783</v>
      </c>
      <c r="K72" s="17">
        <v>0.002308601066513605</v>
      </c>
      <c r="L72" s="17">
        <v>388614.11</v>
      </c>
      <c r="M72" s="17">
        <v>897.1549488082353</v>
      </c>
    </row>
    <row r="73" spans="1:13" ht="12.75">
      <c r="A73" s="44">
        <v>653</v>
      </c>
      <c r="B73" s="58" t="s">
        <v>68</v>
      </c>
      <c r="C73" s="57">
        <v>1819547</v>
      </c>
      <c r="D73" s="58">
        <v>0.004677273676467536</v>
      </c>
      <c r="E73" s="30">
        <v>16613.067993365643</v>
      </c>
      <c r="F73" s="58">
        <v>4077</v>
      </c>
      <c r="G73" s="58">
        <v>0.002393180053193519</v>
      </c>
      <c r="H73" s="30">
        <v>5666.842936602507</v>
      </c>
      <c r="I73" s="15">
        <v>22279.91092996815</v>
      </c>
      <c r="J73" s="18">
        <v>5919783</v>
      </c>
      <c r="K73" s="17">
        <v>0.0037636364255190014</v>
      </c>
      <c r="L73" s="17">
        <v>388614.11</v>
      </c>
      <c r="M73" s="17">
        <v>1462.602219866648</v>
      </c>
    </row>
    <row r="74" spans="1:13" ht="12.75">
      <c r="A74" s="44">
        <v>654</v>
      </c>
      <c r="B74" s="58" t="s">
        <v>69</v>
      </c>
      <c r="C74" s="57">
        <v>795423</v>
      </c>
      <c r="D74" s="58">
        <v>0.0020446908266490704</v>
      </c>
      <c r="E74" s="30">
        <v>7262.475980277991</v>
      </c>
      <c r="F74" s="58">
        <v>2124</v>
      </c>
      <c r="G74" s="58">
        <v>0.0012467781292575507</v>
      </c>
      <c r="H74" s="30">
        <v>2952.262545338171</v>
      </c>
      <c r="I74" s="15">
        <v>10214.738525616161</v>
      </c>
      <c r="J74" s="18">
        <v>5919783</v>
      </c>
      <c r="K74" s="17">
        <v>0.0017255258386356664</v>
      </c>
      <c r="L74" s="17">
        <v>388614.11</v>
      </c>
      <c r="M74" s="17">
        <v>670.5636880634031</v>
      </c>
    </row>
    <row r="75" spans="1:13" ht="12.75">
      <c r="A75" s="44">
        <v>655</v>
      </c>
      <c r="B75" s="58" t="s">
        <v>70</v>
      </c>
      <c r="C75" s="57">
        <v>738006</v>
      </c>
      <c r="D75" s="58">
        <v>0.001897096385460282</v>
      </c>
      <c r="E75" s="30">
        <v>6738.239714341978</v>
      </c>
      <c r="F75" s="58">
        <v>3211</v>
      </c>
      <c r="G75" s="58">
        <v>0.0018848420777052709</v>
      </c>
      <c r="H75" s="30">
        <v>4463.142670942028</v>
      </c>
      <c r="I75" s="15">
        <v>11201.382385284007</v>
      </c>
      <c r="J75" s="18">
        <v>5919783</v>
      </c>
      <c r="K75" s="17">
        <v>0.001892194762085706</v>
      </c>
      <c r="L75" s="17">
        <v>388614.11</v>
      </c>
      <c r="M75" s="17">
        <v>735.3335834145984</v>
      </c>
    </row>
    <row r="76" spans="1:13" ht="12.75">
      <c r="A76" s="44">
        <v>656</v>
      </c>
      <c r="B76" s="58" t="s">
        <v>71</v>
      </c>
      <c r="C76" s="57">
        <v>1139361</v>
      </c>
      <c r="D76" s="58">
        <v>0.0029288076720709755</v>
      </c>
      <c r="E76" s="30">
        <v>10402.744068709997</v>
      </c>
      <c r="F76" s="58">
        <v>20599</v>
      </c>
      <c r="G76" s="58">
        <v>0.012091517271457762</v>
      </c>
      <c r="H76" s="30">
        <v>28631.664864134174</v>
      </c>
      <c r="I76" s="15">
        <v>39034.40893284417</v>
      </c>
      <c r="J76" s="18">
        <v>5919783</v>
      </c>
      <c r="K76" s="17">
        <v>0.006593891859354333</v>
      </c>
      <c r="L76" s="17">
        <v>388614.11</v>
      </c>
      <c r="M76" s="17">
        <v>2562.479416359229</v>
      </c>
    </row>
    <row r="77" spans="1:13" ht="12.75">
      <c r="A77" s="44">
        <v>657</v>
      </c>
      <c r="B77" s="58" t="s">
        <v>72</v>
      </c>
      <c r="C77" s="57">
        <v>1583125</v>
      </c>
      <c r="D77" s="58">
        <v>0.004069534279168203</v>
      </c>
      <c r="E77" s="30">
        <v>14454.456668059125</v>
      </c>
      <c r="F77" s="58">
        <v>10219</v>
      </c>
      <c r="G77" s="58">
        <v>0.005998505509831878</v>
      </c>
      <c r="H77" s="30">
        <v>14203.941125617122</v>
      </c>
      <c r="I77" s="15">
        <v>28658.397793676246</v>
      </c>
      <c r="J77" s="18">
        <v>5919783</v>
      </c>
      <c r="K77" s="17">
        <v>0.004841123026583279</v>
      </c>
      <c r="L77" s="17">
        <v>388614.11</v>
      </c>
      <c r="M77" s="17">
        <v>1881.3287163761672</v>
      </c>
    </row>
    <row r="78" spans="1:13" ht="12.75">
      <c r="A78" s="44">
        <v>658</v>
      </c>
      <c r="B78" s="58" t="s">
        <v>73</v>
      </c>
      <c r="C78" s="57">
        <v>1742264</v>
      </c>
      <c r="D78" s="58">
        <v>0.0044786122835282815</v>
      </c>
      <c r="E78" s="30">
        <v>15907.44855416936</v>
      </c>
      <c r="F78" s="58">
        <v>27229</v>
      </c>
      <c r="G78" s="58">
        <v>0.015983296460241925</v>
      </c>
      <c r="H78" s="30">
        <v>37847.06066243553</v>
      </c>
      <c r="I78" s="15">
        <v>53754.509216604885</v>
      </c>
      <c r="J78" s="18">
        <v>5919783</v>
      </c>
      <c r="K78" s="17">
        <v>0.009080486432797432</v>
      </c>
      <c r="L78" s="17">
        <v>388614.11</v>
      </c>
      <c r="M78" s="17">
        <v>3528.8051534486485</v>
      </c>
    </row>
    <row r="79" spans="1:13" ht="12.75">
      <c r="A79" s="44">
        <v>659</v>
      </c>
      <c r="B79" s="58" t="s">
        <v>74</v>
      </c>
      <c r="C79" s="57">
        <v>839675</v>
      </c>
      <c r="D79" s="58">
        <v>0.0021584437083998808</v>
      </c>
      <c r="E79" s="30">
        <v>7666.511426926205</v>
      </c>
      <c r="F79" s="58">
        <v>3670</v>
      </c>
      <c r="G79" s="58">
        <v>0.0021542729446210975</v>
      </c>
      <c r="H79" s="30">
        <v>5101.131610824429</v>
      </c>
      <c r="I79" s="15">
        <v>12767.643037750633</v>
      </c>
      <c r="J79" s="18">
        <v>5919783</v>
      </c>
      <c r="K79" s="17">
        <v>0.002156775516560427</v>
      </c>
      <c r="L79" s="17">
        <v>388614.11</v>
      </c>
      <c r="M79" s="17">
        <v>838.1533978379206</v>
      </c>
    </row>
    <row r="80" spans="1:13" ht="12.75">
      <c r="A80" s="44">
        <v>660</v>
      </c>
      <c r="B80" s="58" t="s">
        <v>75</v>
      </c>
      <c r="C80" s="57">
        <v>10578716</v>
      </c>
      <c r="D80" s="58">
        <v>0.02719333431762188</v>
      </c>
      <c r="E80" s="30">
        <v>96587.18801465695</v>
      </c>
      <c r="F80" s="58">
        <v>94608</v>
      </c>
      <c r="G80" s="58">
        <v>0.05553445633370921</v>
      </c>
      <c r="H80" s="30">
        <v>131500.7791381138</v>
      </c>
      <c r="I80" s="15">
        <v>228087.96715277075</v>
      </c>
      <c r="J80" s="18">
        <v>5919783</v>
      </c>
      <c r="K80" s="17">
        <v>0.038529785154754956</v>
      </c>
      <c r="L80" s="17">
        <v>388614.11</v>
      </c>
      <c r="M80" s="17">
        <v>14973.218166406308</v>
      </c>
    </row>
    <row r="81" spans="1:13" ht="12.75">
      <c r="A81" s="44">
        <v>776</v>
      </c>
      <c r="B81" s="58" t="s">
        <v>76</v>
      </c>
      <c r="C81" s="57">
        <v>1856239</v>
      </c>
      <c r="D81" s="58">
        <v>0.004771593045924299</v>
      </c>
      <c r="E81" s="30">
        <v>16948.078130950747</v>
      </c>
      <c r="F81" s="58">
        <v>5247</v>
      </c>
      <c r="G81" s="58">
        <v>0.0030799646159201358</v>
      </c>
      <c r="H81" s="30">
        <v>7293.089253949804</v>
      </c>
      <c r="I81" s="15">
        <v>24241.167384900553</v>
      </c>
      <c r="J81" s="18">
        <v>5919783</v>
      </c>
      <c r="K81" s="17">
        <v>0.0040949418897450384</v>
      </c>
      <c r="L81" s="17">
        <v>388614.11</v>
      </c>
      <c r="M81" s="17">
        <v>1591.352197984986</v>
      </c>
    </row>
    <row r="82" spans="1:13" ht="12.75">
      <c r="A82" s="44">
        <v>661</v>
      </c>
      <c r="B82" s="58" t="s">
        <v>77</v>
      </c>
      <c r="C82" s="57">
        <v>980773</v>
      </c>
      <c r="D82" s="58">
        <v>0.002521146052006403</v>
      </c>
      <c r="E82" s="30">
        <v>8954.782995469312</v>
      </c>
      <c r="F82" s="58">
        <v>4608</v>
      </c>
      <c r="G82" s="58">
        <v>0.0027048745855079064</v>
      </c>
      <c r="H82" s="30">
        <v>6404.908572937049</v>
      </c>
      <c r="I82" s="15">
        <v>15359.69156840636</v>
      </c>
      <c r="J82" s="18">
        <v>5919783</v>
      </c>
      <c r="K82" s="17">
        <v>0.0025946376021564236</v>
      </c>
      <c r="L82" s="17">
        <v>388614.11</v>
      </c>
      <c r="M82" s="17">
        <v>1008.3127825345526</v>
      </c>
    </row>
    <row r="83" spans="1:13" ht="12.75">
      <c r="A83" s="44">
        <v>662</v>
      </c>
      <c r="B83" s="58" t="s">
        <v>78</v>
      </c>
      <c r="C83" s="57">
        <v>82460</v>
      </c>
      <c r="D83" s="58">
        <v>0.00021196923594802056</v>
      </c>
      <c r="E83" s="30">
        <v>752.8871673734895</v>
      </c>
      <c r="F83" s="58">
        <v>440</v>
      </c>
      <c r="G83" s="58">
        <v>0.0002582779552134286</v>
      </c>
      <c r="H83" s="30">
        <v>611.5798116519752</v>
      </c>
      <c r="I83" s="15">
        <v>1364.4669790254648</v>
      </c>
      <c r="J83" s="18">
        <v>5919783</v>
      </c>
      <c r="K83" s="17">
        <v>0.00023049273580221855</v>
      </c>
      <c r="L83" s="17">
        <v>388614.11</v>
      </c>
      <c r="M83" s="17">
        <v>89.5727293852443</v>
      </c>
    </row>
    <row r="84" spans="1:13" ht="12.75">
      <c r="A84" s="44">
        <v>663</v>
      </c>
      <c r="B84" s="58" t="s">
        <v>79</v>
      </c>
      <c r="C84" s="57">
        <v>3295109</v>
      </c>
      <c r="D84" s="58">
        <v>0.00847030969070393</v>
      </c>
      <c r="E84" s="30">
        <v>30085.438772700603</v>
      </c>
      <c r="F84" s="58">
        <v>12803</v>
      </c>
      <c r="G84" s="58">
        <v>0.0075153015013580135</v>
      </c>
      <c r="H84" s="30">
        <v>17795.582564955086</v>
      </c>
      <c r="I84" s="15">
        <v>47881.02133765569</v>
      </c>
      <c r="J84" s="18">
        <v>5919783</v>
      </c>
      <c r="K84" s="17">
        <v>0.008088306841256799</v>
      </c>
      <c r="L84" s="17">
        <v>388614.11</v>
      </c>
      <c r="M84" s="17">
        <v>3143.230164521922</v>
      </c>
    </row>
    <row r="85" spans="1:13" ht="12.75">
      <c r="A85" s="44">
        <v>664</v>
      </c>
      <c r="B85" s="58" t="s">
        <v>80</v>
      </c>
      <c r="C85" s="57">
        <v>1235067</v>
      </c>
      <c r="D85" s="58">
        <v>0.003174826683660125</v>
      </c>
      <c r="E85" s="30">
        <v>11276.571612254105</v>
      </c>
      <c r="F85" s="58">
        <v>7031</v>
      </c>
      <c r="G85" s="58">
        <v>0.004127164325240037</v>
      </c>
      <c r="H85" s="30">
        <v>9772.767399375085</v>
      </c>
      <c r="I85" s="15">
        <v>21049.339011629192</v>
      </c>
      <c r="J85" s="18">
        <v>5919783</v>
      </c>
      <c r="K85" s="17">
        <v>0.003555761927697213</v>
      </c>
      <c r="L85" s="17">
        <v>388614.11</v>
      </c>
      <c r="M85" s="17">
        <v>1381.8192569039368</v>
      </c>
    </row>
    <row r="86" spans="1:13" ht="12.75">
      <c r="A86" s="44">
        <v>665</v>
      </c>
      <c r="B86" s="58" t="s">
        <v>81</v>
      </c>
      <c r="C86" s="57">
        <v>1550267</v>
      </c>
      <c r="D86" s="58">
        <v>0.003985070476660563</v>
      </c>
      <c r="E86" s="30">
        <v>14154.45222292745</v>
      </c>
      <c r="F86" s="58">
        <v>4545</v>
      </c>
      <c r="G86" s="58">
        <v>0.0026678938782841656</v>
      </c>
      <c r="H86" s="30">
        <v>6317.341463541426</v>
      </c>
      <c r="I86" s="15">
        <v>20471.793686468875</v>
      </c>
      <c r="J86" s="18">
        <v>5919783</v>
      </c>
      <c r="K86" s="17">
        <v>0.0034582000195731624</v>
      </c>
      <c r="L86" s="17">
        <v>388614.11</v>
      </c>
      <c r="M86" s="17">
        <v>1343.905322808407</v>
      </c>
    </row>
    <row r="87" spans="1:13" ht="12.75">
      <c r="A87" s="44">
        <v>666</v>
      </c>
      <c r="B87" s="58" t="s">
        <v>82</v>
      </c>
      <c r="C87" s="57">
        <v>874340</v>
      </c>
      <c r="D87" s="58">
        <v>0.002247552531637064</v>
      </c>
      <c r="E87" s="30">
        <v>7983.014381777066</v>
      </c>
      <c r="F87" s="58">
        <v>2610</v>
      </c>
      <c r="G87" s="58">
        <v>0.0015320578706978377</v>
      </c>
      <c r="H87" s="30">
        <v>3627.7802463901253</v>
      </c>
      <c r="I87" s="15">
        <v>11610.79462816719</v>
      </c>
      <c r="J87" s="18">
        <v>5919783</v>
      </c>
      <c r="K87" s="17">
        <v>0.0019613547706338543</v>
      </c>
      <c r="L87" s="17">
        <v>388614.11</v>
      </c>
      <c r="M87" s="17">
        <v>762.2101385841294</v>
      </c>
    </row>
    <row r="88" spans="1:13" ht="12.75">
      <c r="A88" s="44">
        <v>728</v>
      </c>
      <c r="B88" s="58" t="s">
        <v>83</v>
      </c>
      <c r="C88" s="57">
        <v>3412330</v>
      </c>
      <c r="D88" s="58">
        <v>0.008771634524648424</v>
      </c>
      <c r="E88" s="30">
        <v>31155.705406786074</v>
      </c>
      <c r="F88" s="58">
        <v>11995</v>
      </c>
      <c r="G88" s="58">
        <v>0.007041009256329718</v>
      </c>
      <c r="H88" s="30">
        <v>16672.49963810328</v>
      </c>
      <c r="I88" s="15">
        <v>47828.20504488936</v>
      </c>
      <c r="J88" s="18">
        <v>5919783</v>
      </c>
      <c r="K88" s="17">
        <v>0.008079384843141945</v>
      </c>
      <c r="L88" s="17">
        <v>388614.11</v>
      </c>
      <c r="M88" s="17">
        <v>3139.7629501650968</v>
      </c>
    </row>
    <row r="89" spans="1:13" ht="12.75">
      <c r="A89" s="44">
        <v>667</v>
      </c>
      <c r="B89" s="58" t="s">
        <v>84</v>
      </c>
      <c r="C89" s="57">
        <v>21807299</v>
      </c>
      <c r="D89" s="58">
        <v>0.0560571975154018</v>
      </c>
      <c r="E89" s="30">
        <v>199107.87742149807</v>
      </c>
      <c r="F89" s="58">
        <v>140752</v>
      </c>
      <c r="G89" s="58">
        <v>0.08262076989136477</v>
      </c>
      <c r="H89" s="30">
        <v>195638.8219309973</v>
      </c>
      <c r="I89" s="15">
        <v>394746.6993524954</v>
      </c>
      <c r="J89" s="18">
        <v>5919783</v>
      </c>
      <c r="K89" s="17">
        <v>0.06668262998027046</v>
      </c>
      <c r="L89" s="17">
        <v>388614.11</v>
      </c>
      <c r="M89" s="17">
        <v>25913.81090224212</v>
      </c>
    </row>
    <row r="90" spans="1:13" ht="12.75">
      <c r="A90" s="44">
        <v>668</v>
      </c>
      <c r="B90" s="58" t="s">
        <v>85</v>
      </c>
      <c r="C90" s="57">
        <v>1205101</v>
      </c>
      <c r="D90" s="58">
        <v>0.0030977969707760796</v>
      </c>
      <c r="E90" s="30">
        <v>11002.972086938633</v>
      </c>
      <c r="F90" s="58">
        <v>6541</v>
      </c>
      <c r="G90" s="58">
        <v>0.003839536602388719</v>
      </c>
      <c r="H90" s="30">
        <v>9091.689881853566</v>
      </c>
      <c r="I90" s="15">
        <v>20094.6619687922</v>
      </c>
      <c r="J90" s="18">
        <v>5919783</v>
      </c>
      <c r="K90" s="17">
        <v>0.003394493002326639</v>
      </c>
      <c r="L90" s="17">
        <v>388614.11</v>
      </c>
      <c r="M90" s="17">
        <v>1319.1478770003946</v>
      </c>
    </row>
    <row r="91" spans="1:13" ht="12.75">
      <c r="A91" s="44">
        <v>669</v>
      </c>
      <c r="B91" s="58" t="s">
        <v>86</v>
      </c>
      <c r="C91" s="57">
        <v>3756845</v>
      </c>
      <c r="D91" s="58">
        <v>0.009657234589196475</v>
      </c>
      <c r="E91" s="30">
        <v>34301.24169671668</v>
      </c>
      <c r="F91" s="58">
        <v>26289</v>
      </c>
      <c r="G91" s="58">
        <v>0.0154315208286496</v>
      </c>
      <c r="H91" s="30">
        <v>36540.50379208812</v>
      </c>
      <c r="I91" s="15">
        <v>70841.7454888048</v>
      </c>
      <c r="J91" s="18">
        <v>5919783</v>
      </c>
      <c r="K91" s="17">
        <v>0.011966949715691401</v>
      </c>
      <c r="L91" s="17">
        <v>388614.11</v>
      </c>
      <c r="M91" s="17">
        <v>4650.525513178167</v>
      </c>
    </row>
    <row r="92" spans="1:13" ht="12.75">
      <c r="A92" s="44">
        <v>670</v>
      </c>
      <c r="B92" s="58" t="s">
        <v>87</v>
      </c>
      <c r="C92" s="57">
        <v>617859</v>
      </c>
      <c r="D92" s="58">
        <v>0.0015882500624982783</v>
      </c>
      <c r="E92" s="30">
        <v>5641.257729156158</v>
      </c>
      <c r="F92" s="58">
        <v>1568</v>
      </c>
      <c r="G92" s="58">
        <v>0.0009204087131242182</v>
      </c>
      <c r="H92" s="30">
        <v>2179.4480560688567</v>
      </c>
      <c r="I92" s="15">
        <v>7820.705785225015</v>
      </c>
      <c r="J92" s="18">
        <v>5919783</v>
      </c>
      <c r="K92" s="17">
        <v>0.0013211135923774594</v>
      </c>
      <c r="L92" s="17">
        <v>388614.11</v>
      </c>
      <c r="M92" s="17">
        <v>513.4033829106692</v>
      </c>
    </row>
    <row r="93" spans="1:13" ht="12.75">
      <c r="A93" s="44">
        <v>671</v>
      </c>
      <c r="B93" s="58" t="s">
        <v>88</v>
      </c>
      <c r="C93" s="57">
        <v>1140898</v>
      </c>
      <c r="D93" s="58">
        <v>0.0029327586387900163</v>
      </c>
      <c r="E93" s="30">
        <v>10416.777388819784</v>
      </c>
      <c r="F93" s="58">
        <v>4242</v>
      </c>
      <c r="G93" s="58">
        <v>0.0024900342863985545</v>
      </c>
      <c r="H93" s="30">
        <v>5896.185365971996</v>
      </c>
      <c r="I93" s="15">
        <v>16312.96275479178</v>
      </c>
      <c r="J93" s="18">
        <v>5919783</v>
      </c>
      <c r="K93" s="17">
        <v>0.002755669043069954</v>
      </c>
      <c r="L93" s="17">
        <v>388614.11</v>
      </c>
      <c r="M93" s="17">
        <v>1070.8918726271818</v>
      </c>
    </row>
    <row r="94" spans="1:13" ht="12.75">
      <c r="A94" s="44">
        <v>672</v>
      </c>
      <c r="B94" s="58" t="s">
        <v>89</v>
      </c>
      <c r="C94" s="57">
        <v>540071</v>
      </c>
      <c r="D94" s="58">
        <v>0.0013882905315023455</v>
      </c>
      <c r="E94" s="30">
        <v>4931.027472357117</v>
      </c>
      <c r="F94" s="58">
        <v>4780</v>
      </c>
      <c r="G94" s="58">
        <v>0.0028058377861822467</v>
      </c>
      <c r="H94" s="30">
        <v>6643.980681128275</v>
      </c>
      <c r="I94" s="15">
        <v>11575.008153485393</v>
      </c>
      <c r="J94" s="18">
        <v>5919783</v>
      </c>
      <c r="K94" s="17">
        <v>0.0019553095364281754</v>
      </c>
      <c r="L94" s="17">
        <v>388614.11</v>
      </c>
      <c r="M94" s="17">
        <v>759.860875273548</v>
      </c>
    </row>
    <row r="95" spans="1:13" ht="12.75">
      <c r="A95" s="44">
        <v>673</v>
      </c>
      <c r="B95" s="58" t="s">
        <v>90</v>
      </c>
      <c r="C95" s="57">
        <v>938888</v>
      </c>
      <c r="D95" s="58">
        <v>0.0024134777104143235</v>
      </c>
      <c r="E95" s="30">
        <v>8572.359044396808</v>
      </c>
      <c r="F95" s="58">
        <v>4070</v>
      </c>
      <c r="G95" s="58">
        <v>0.002389071085724214</v>
      </c>
      <c r="H95" s="30">
        <v>5657.11325778077</v>
      </c>
      <c r="I95" s="15">
        <v>14229.472302177579</v>
      </c>
      <c r="J95" s="18">
        <v>5919783</v>
      </c>
      <c r="K95" s="17">
        <v>0.002403715187225204</v>
      </c>
      <c r="L95" s="17">
        <v>388614.11</v>
      </c>
      <c r="M95" s="17">
        <v>934.1176381770059</v>
      </c>
    </row>
    <row r="96" spans="1:13" ht="12.75">
      <c r="A96" s="44">
        <v>674</v>
      </c>
      <c r="B96" s="58" t="s">
        <v>91</v>
      </c>
      <c r="C96" s="57">
        <v>518147</v>
      </c>
      <c r="D96" s="58">
        <v>0.001331933345849612</v>
      </c>
      <c r="E96" s="30">
        <v>4730.854076074114</v>
      </c>
      <c r="F96" s="58">
        <v>2356</v>
      </c>
      <c r="G96" s="58">
        <v>0.0013829610510973584</v>
      </c>
      <c r="H96" s="30">
        <v>3274.7319005728486</v>
      </c>
      <c r="I96" s="15">
        <v>8005.585976646963</v>
      </c>
      <c r="J96" s="18">
        <v>5919783</v>
      </c>
      <c r="K96" s="17">
        <v>0.0013523444992235294</v>
      </c>
      <c r="L96" s="17">
        <v>388614.11</v>
      </c>
      <c r="M96" s="17">
        <v>525.5401539791476</v>
      </c>
    </row>
    <row r="97" spans="1:13" ht="12.75">
      <c r="A97" s="44">
        <v>675</v>
      </c>
      <c r="B97" s="58" t="s">
        <v>92</v>
      </c>
      <c r="C97" s="57">
        <v>3284019</v>
      </c>
      <c r="D97" s="58">
        <v>0.008441802064865177</v>
      </c>
      <c r="E97" s="30">
        <v>29984.18339207761</v>
      </c>
      <c r="F97" s="58">
        <v>34336</v>
      </c>
      <c r="G97" s="58">
        <v>0.020155072432291553</v>
      </c>
      <c r="H97" s="30">
        <v>47725.464574732316</v>
      </c>
      <c r="I97" s="15">
        <v>77709.64796680992</v>
      </c>
      <c r="J97" s="18">
        <v>5919783</v>
      </c>
      <c r="K97" s="17">
        <v>0.013127110903695274</v>
      </c>
      <c r="L97" s="17">
        <v>388614.11</v>
      </c>
      <c r="M97" s="17">
        <v>5101.380520710834</v>
      </c>
    </row>
    <row r="98" spans="1:13" ht="12.75">
      <c r="A98" s="44">
        <v>676</v>
      </c>
      <c r="B98" s="58" t="s">
        <v>93</v>
      </c>
      <c r="C98" s="57">
        <v>4395705</v>
      </c>
      <c r="D98" s="58">
        <v>0.011299469200859735</v>
      </c>
      <c r="E98" s="30">
        <v>40134.24552582446</v>
      </c>
      <c r="F98" s="58">
        <v>23964</v>
      </c>
      <c r="G98" s="58">
        <v>0.014066756633487732</v>
      </c>
      <c r="H98" s="30">
        <v>33308.860469154395</v>
      </c>
      <c r="I98" s="15">
        <v>73443.10599497886</v>
      </c>
      <c r="J98" s="18">
        <v>5919783</v>
      </c>
      <c r="K98" s="17">
        <v>0.01240638482778488</v>
      </c>
      <c r="L98" s="17">
        <v>388614.11</v>
      </c>
      <c r="M98" s="17">
        <v>4821.296198167124</v>
      </c>
    </row>
    <row r="99" spans="1:13" ht="12.75">
      <c r="A99" s="44">
        <v>677</v>
      </c>
      <c r="B99" s="58" t="s">
        <v>94</v>
      </c>
      <c r="C99" s="57">
        <v>568746</v>
      </c>
      <c r="D99" s="58">
        <v>0.0014620016379880293</v>
      </c>
      <c r="E99" s="30">
        <v>5192.83973920692</v>
      </c>
      <c r="F99" s="58">
        <v>2015</v>
      </c>
      <c r="G99" s="58">
        <v>0.0011827956358069513</v>
      </c>
      <c r="H99" s="30">
        <v>2800.757546542568</v>
      </c>
      <c r="I99" s="15">
        <v>7993.597285749488</v>
      </c>
      <c r="J99" s="18">
        <v>5919783</v>
      </c>
      <c r="K99" s="17">
        <v>0.00135031930828368</v>
      </c>
      <c r="L99" s="17">
        <v>388614.11</v>
      </c>
      <c r="M99" s="17">
        <v>524.753136204478</v>
      </c>
    </row>
    <row r="100" spans="1:13" ht="12.75">
      <c r="A100" s="44">
        <v>678</v>
      </c>
      <c r="B100" s="58" t="s">
        <v>95</v>
      </c>
      <c r="C100" s="57">
        <v>1195455</v>
      </c>
      <c r="D100" s="58">
        <v>0.003073001248608306</v>
      </c>
      <c r="E100" s="30">
        <v>10914.900905559967</v>
      </c>
      <c r="F100" s="58">
        <v>7597</v>
      </c>
      <c r="G100" s="58">
        <v>0.004459403694900947</v>
      </c>
      <c r="H100" s="30">
        <v>10559.481429818306</v>
      </c>
      <c r="I100" s="15">
        <v>21474.38233537827</v>
      </c>
      <c r="J100" s="18">
        <v>5919783</v>
      </c>
      <c r="K100" s="17">
        <v>0.0036275624183147036</v>
      </c>
      <c r="L100" s="17">
        <v>388614.11</v>
      </c>
      <c r="M100" s="17">
        <v>1409.7219406628162</v>
      </c>
    </row>
    <row r="101" spans="1:13" ht="12.75">
      <c r="A101" s="44">
        <v>679</v>
      </c>
      <c r="B101" s="58" t="s">
        <v>96</v>
      </c>
      <c r="C101" s="57">
        <v>550735</v>
      </c>
      <c r="D101" s="58">
        <v>0.0014157030943467513</v>
      </c>
      <c r="E101" s="30">
        <v>5028.393331596396</v>
      </c>
      <c r="F101" s="58">
        <v>2452</v>
      </c>
      <c r="G101" s="58">
        <v>0.0014393126049621066</v>
      </c>
      <c r="H101" s="30">
        <v>3408.167495842371</v>
      </c>
      <c r="I101" s="15">
        <v>8436.560827438767</v>
      </c>
      <c r="J101" s="18">
        <v>5919783</v>
      </c>
      <c r="K101" s="17">
        <v>0.00142514697370474</v>
      </c>
      <c r="L101" s="17">
        <v>388614.11</v>
      </c>
      <c r="M101" s="17">
        <v>553.8322228054609</v>
      </c>
    </row>
    <row r="102" spans="1:13" ht="12.75">
      <c r="A102" s="44">
        <v>680</v>
      </c>
      <c r="B102" s="58" t="s">
        <v>97</v>
      </c>
      <c r="C102" s="57">
        <v>728943</v>
      </c>
      <c r="D102" s="58">
        <v>0.0018737993058411102</v>
      </c>
      <c r="E102" s="30">
        <v>6655.491516453233</v>
      </c>
      <c r="F102" s="58">
        <v>2486</v>
      </c>
      <c r="G102" s="58">
        <v>0.0014592704469558715</v>
      </c>
      <c r="H102" s="30">
        <v>3455.42593583366</v>
      </c>
      <c r="I102" s="15">
        <v>10110.917452286893</v>
      </c>
      <c r="J102" s="18">
        <v>5919783</v>
      </c>
      <c r="K102" s="17">
        <v>0.0017079878523058856</v>
      </c>
      <c r="L102" s="17">
        <v>388614.11</v>
      </c>
      <c r="M102" s="17">
        <v>663.7481791146631</v>
      </c>
    </row>
    <row r="103" spans="1:13" ht="12.75">
      <c r="A103" s="44">
        <v>779</v>
      </c>
      <c r="B103" s="58" t="s">
        <v>98</v>
      </c>
      <c r="C103" s="57">
        <v>286921</v>
      </c>
      <c r="D103" s="58">
        <v>0.0007375506323968227</v>
      </c>
      <c r="E103" s="30">
        <v>2619.6839552506544</v>
      </c>
      <c r="F103" s="58">
        <v>968</v>
      </c>
      <c r="G103" s="58">
        <v>0.0005682115014695429</v>
      </c>
      <c r="H103" s="30">
        <v>1345.4755856343454</v>
      </c>
      <c r="I103" s="15">
        <v>3965.159540885</v>
      </c>
      <c r="J103" s="18">
        <v>5919783</v>
      </c>
      <c r="K103" s="17">
        <v>0.0006698150153282645</v>
      </c>
      <c r="L103" s="17">
        <v>388614.11</v>
      </c>
      <c r="M103" s="17">
        <v>260.29956604642985</v>
      </c>
    </row>
    <row r="104" spans="1:13" ht="12.75">
      <c r="A104" s="44">
        <v>681</v>
      </c>
      <c r="B104" s="58" t="s">
        <v>99</v>
      </c>
      <c r="C104" s="57">
        <v>1111860</v>
      </c>
      <c r="D104" s="58">
        <v>0.0028581144152457693</v>
      </c>
      <c r="E104" s="30">
        <v>10151.650811495127</v>
      </c>
      <c r="F104" s="58">
        <v>3317</v>
      </c>
      <c r="G104" s="58">
        <v>0.0019470635850975969</v>
      </c>
      <c r="H104" s="30">
        <v>4610.477807385459</v>
      </c>
      <c r="I104" s="15">
        <v>14762.128618880586</v>
      </c>
      <c r="J104" s="18">
        <v>5919783</v>
      </c>
      <c r="K104" s="17">
        <v>0.002493694214615736</v>
      </c>
      <c r="L104" s="17">
        <v>388614.11</v>
      </c>
      <c r="M104" s="17">
        <v>969.0847578250432</v>
      </c>
    </row>
    <row r="105" spans="1:13" ht="12.75">
      <c r="A105" s="44">
        <v>682</v>
      </c>
      <c r="B105" s="58" t="s">
        <v>100</v>
      </c>
      <c r="C105" s="57">
        <v>753314</v>
      </c>
      <c r="D105" s="58">
        <v>0.001936446677285316</v>
      </c>
      <c r="E105" s="30">
        <v>6878.006834862877</v>
      </c>
      <c r="F105" s="58">
        <v>1743</v>
      </c>
      <c r="G105" s="58">
        <v>0.0010231328998568318</v>
      </c>
      <c r="H105" s="30">
        <v>2422.690026612256</v>
      </c>
      <c r="I105" s="15">
        <v>9300.696861475133</v>
      </c>
      <c r="J105" s="18">
        <v>5919783</v>
      </c>
      <c r="K105" s="17">
        <v>0.0015711212491192892</v>
      </c>
      <c r="L105" s="17">
        <v>388614.11</v>
      </c>
      <c r="M105" s="17">
        <v>610.5598859285808</v>
      </c>
    </row>
    <row r="106" spans="1:13" ht="12.75">
      <c r="A106" s="44">
        <v>683</v>
      </c>
      <c r="B106" s="58" t="s">
        <v>101</v>
      </c>
      <c r="C106" s="57">
        <v>635801</v>
      </c>
      <c r="D106" s="58">
        <v>0.0016343712367813171</v>
      </c>
      <c r="E106" s="30">
        <v>5805.0741438665045</v>
      </c>
      <c r="F106" s="58">
        <v>1935</v>
      </c>
      <c r="G106" s="58">
        <v>0.001135836007586328</v>
      </c>
      <c r="H106" s="30">
        <v>2689.5612171513</v>
      </c>
      <c r="I106" s="15">
        <v>8494.635361017805</v>
      </c>
      <c r="J106" s="18">
        <v>5919783</v>
      </c>
      <c r="K106" s="17">
        <v>0.0014349572207322135</v>
      </c>
      <c r="L106" s="17">
        <v>388614.11</v>
      </c>
      <c r="M106" s="17">
        <v>557.6446232229226</v>
      </c>
    </row>
    <row r="107" spans="1:13" ht="12.75">
      <c r="A107" s="44">
        <v>684</v>
      </c>
      <c r="B107" s="58" t="s">
        <v>102</v>
      </c>
      <c r="C107" s="57">
        <v>694992</v>
      </c>
      <c r="D107" s="58">
        <v>0.0017865258698761424</v>
      </c>
      <c r="E107" s="30">
        <v>6345.5076185694425</v>
      </c>
      <c r="F107" s="58">
        <v>4882</v>
      </c>
      <c r="G107" s="58">
        <v>0.0028657113121635415</v>
      </c>
      <c r="H107" s="30">
        <v>6785.756001102142</v>
      </c>
      <c r="I107" s="15">
        <v>13131.263619671585</v>
      </c>
      <c r="J107" s="18">
        <v>5919783</v>
      </c>
      <c r="K107" s="17">
        <v>0.002218200163700525</v>
      </c>
      <c r="L107" s="17">
        <v>388614.11</v>
      </c>
      <c r="M107" s="17">
        <v>862.0238824183338</v>
      </c>
    </row>
    <row r="108" spans="1:13" ht="12.75">
      <c r="A108" s="44">
        <v>685</v>
      </c>
      <c r="B108" s="58" t="s">
        <v>103</v>
      </c>
      <c r="C108" s="57">
        <v>673805</v>
      </c>
      <c r="D108" s="58">
        <v>0.0017320631946150375</v>
      </c>
      <c r="E108" s="30">
        <v>6152.063276886904</v>
      </c>
      <c r="F108" s="58">
        <v>2936</v>
      </c>
      <c r="G108" s="58">
        <v>0.001723418355696878</v>
      </c>
      <c r="H108" s="30">
        <v>4080.9052886595437</v>
      </c>
      <c r="I108" s="15">
        <v>10232.968565546447</v>
      </c>
      <c r="J108" s="18">
        <v>5919783</v>
      </c>
      <c r="K108" s="17">
        <v>0.0017286053501532823</v>
      </c>
      <c r="L108" s="17">
        <v>388614.11</v>
      </c>
      <c r="M108" s="17">
        <v>671.7604296910562</v>
      </c>
    </row>
    <row r="109" spans="1:13" ht="12.75">
      <c r="A109" s="44">
        <v>686</v>
      </c>
      <c r="B109" s="58" t="s">
        <v>104</v>
      </c>
      <c r="C109" s="57">
        <v>461821</v>
      </c>
      <c r="D109" s="58">
        <v>0.001187143396977332</v>
      </c>
      <c r="E109" s="30">
        <v>4216.57900222644</v>
      </c>
      <c r="F109" s="58">
        <v>1426</v>
      </c>
      <c r="G109" s="58">
        <v>0.0008370553730326117</v>
      </c>
      <c r="H109" s="30">
        <v>1982.0745713993558</v>
      </c>
      <c r="I109" s="15">
        <v>6198.653573625796</v>
      </c>
      <c r="J109" s="18">
        <v>5919783</v>
      </c>
      <c r="K109" s="17">
        <v>0.0010471082425868982</v>
      </c>
      <c r="L109" s="17">
        <v>388614.11</v>
      </c>
      <c r="M109" s="17">
        <v>406.92103776657154</v>
      </c>
    </row>
    <row r="110" spans="1:13" ht="12.75">
      <c r="A110" s="44">
        <v>687</v>
      </c>
      <c r="B110" s="58" t="s">
        <v>105</v>
      </c>
      <c r="C110" s="57">
        <v>1149116</v>
      </c>
      <c r="D110" s="58">
        <v>0.0029538835864133593</v>
      </c>
      <c r="E110" s="30">
        <v>10491.810456264308</v>
      </c>
      <c r="F110" s="58">
        <v>5671</v>
      </c>
      <c r="G110" s="58">
        <v>0.0033288506454894396</v>
      </c>
      <c r="H110" s="30">
        <v>7882.429799723525</v>
      </c>
      <c r="I110" s="15">
        <v>18374.240255987832</v>
      </c>
      <c r="J110" s="18">
        <v>5919783</v>
      </c>
      <c r="K110" s="17">
        <v>0.003103870573632147</v>
      </c>
      <c r="L110" s="17">
        <v>388614.11</v>
      </c>
      <c r="M110" s="17">
        <v>1206.2079005272462</v>
      </c>
    </row>
    <row r="111" spans="1:13" ht="12.75">
      <c r="A111" s="44">
        <v>688</v>
      </c>
      <c r="B111" s="58" t="s">
        <v>106</v>
      </c>
      <c r="C111" s="57">
        <v>665931</v>
      </c>
      <c r="D111" s="58">
        <v>0.0017118225232124822</v>
      </c>
      <c r="E111" s="30">
        <v>6080.171043611391</v>
      </c>
      <c r="F111" s="58">
        <v>6464</v>
      </c>
      <c r="G111" s="58">
        <v>0.003794337960226369</v>
      </c>
      <c r="H111" s="30">
        <v>8984.663414814471</v>
      </c>
      <c r="I111" s="15">
        <v>15064.834458425863</v>
      </c>
      <c r="J111" s="18">
        <v>5919783</v>
      </c>
      <c r="K111" s="17">
        <v>0.0025448288321423037</v>
      </c>
      <c r="L111" s="17">
        <v>388614.11</v>
      </c>
      <c r="M111" s="17">
        <v>988.9563917053207</v>
      </c>
    </row>
    <row r="112" spans="1:13" ht="12.75">
      <c r="A112" s="44">
        <v>689</v>
      </c>
      <c r="B112" s="58" t="s">
        <v>107</v>
      </c>
      <c r="C112" s="57">
        <v>3152632</v>
      </c>
      <c r="D112" s="58">
        <v>0.00810406253050303</v>
      </c>
      <c r="E112" s="30">
        <v>28784.5764764858</v>
      </c>
      <c r="F112" s="58">
        <v>11679</v>
      </c>
      <c r="G112" s="58">
        <v>0.0068555187248582556</v>
      </c>
      <c r="H112" s="30">
        <v>16233.27413700777</v>
      </c>
      <c r="I112" s="15">
        <v>45017.85061349357</v>
      </c>
      <c r="J112" s="18">
        <v>5919783</v>
      </c>
      <c r="K112" s="17">
        <v>0.007604645409045157</v>
      </c>
      <c r="L112" s="17">
        <v>388614.11</v>
      </c>
      <c r="M112" s="17">
        <v>2955.2725075016697</v>
      </c>
    </row>
    <row r="113" spans="1:13" ht="12.75">
      <c r="A113" s="44">
        <v>690</v>
      </c>
      <c r="B113" s="58" t="s">
        <v>108</v>
      </c>
      <c r="C113" s="57">
        <v>334338</v>
      </c>
      <c r="D113" s="58">
        <v>0.0008594393694929578</v>
      </c>
      <c r="E113" s="30">
        <v>3052.616902320128</v>
      </c>
      <c r="F113" s="58">
        <v>1410</v>
      </c>
      <c r="G113" s="58">
        <v>0.000827663447388487</v>
      </c>
      <c r="H113" s="30">
        <v>1959.835305521102</v>
      </c>
      <c r="I113" s="15">
        <v>5012.45220784123</v>
      </c>
      <c r="J113" s="18">
        <v>5919783</v>
      </c>
      <c r="K113" s="17">
        <v>0.0008467290452777121</v>
      </c>
      <c r="L113" s="17">
        <v>388614.11</v>
      </c>
      <c r="M113" s="17">
        <v>329.05085434174777</v>
      </c>
    </row>
    <row r="114" spans="1:13" ht="12.75">
      <c r="A114" s="44">
        <v>691</v>
      </c>
      <c r="B114" s="58" t="s">
        <v>109</v>
      </c>
      <c r="C114" s="57">
        <v>837646</v>
      </c>
      <c r="D114" s="58">
        <v>0.0021532280210394814</v>
      </c>
      <c r="E114" s="30">
        <v>7647.985983528184</v>
      </c>
      <c r="F114" s="58">
        <v>2650</v>
      </c>
      <c r="G114" s="58">
        <v>0.0015555376848081493</v>
      </c>
      <c r="H114" s="30">
        <v>3683.378411085759</v>
      </c>
      <c r="I114" s="15">
        <v>11331.364394613944</v>
      </c>
      <c r="J114" s="18">
        <v>5919783</v>
      </c>
      <c r="K114" s="17">
        <v>0.0019141519874316243</v>
      </c>
      <c r="L114" s="17">
        <v>388614.11</v>
      </c>
      <c r="M114" s="17">
        <v>743.8664710004718</v>
      </c>
    </row>
    <row r="115" spans="1:13" ht="12.75">
      <c r="A115" s="44">
        <v>692</v>
      </c>
      <c r="B115" s="58" t="s">
        <v>110</v>
      </c>
      <c r="C115" s="57">
        <v>1608426</v>
      </c>
      <c r="D115" s="58">
        <v>0.004134572281093026</v>
      </c>
      <c r="E115" s="30">
        <v>14685.46319512336</v>
      </c>
      <c r="F115" s="58">
        <v>9671</v>
      </c>
      <c r="G115" s="58">
        <v>0.005676832056520608</v>
      </c>
      <c r="H115" s="30">
        <v>13442.246269286936</v>
      </c>
      <c r="I115" s="15">
        <v>28127.709464410298</v>
      </c>
      <c r="J115" s="18">
        <v>5919783</v>
      </c>
      <c r="K115" s="17">
        <v>0.004751476441688876</v>
      </c>
      <c r="L115" s="17">
        <v>388614.11</v>
      </c>
      <c r="M115" s="17">
        <v>1846.4907885728892</v>
      </c>
    </row>
    <row r="116" spans="1:13" ht="12.75">
      <c r="A116" s="44">
        <v>693</v>
      </c>
      <c r="B116" s="58" t="s">
        <v>111</v>
      </c>
      <c r="C116" s="57">
        <v>794583</v>
      </c>
      <c r="D116" s="58">
        <v>0.002042531547505288</v>
      </c>
      <c r="E116" s="30">
        <v>7254.806501493203</v>
      </c>
      <c r="F116" s="58">
        <v>4143</v>
      </c>
      <c r="G116" s="58">
        <v>0.002431921746475533</v>
      </c>
      <c r="H116" s="30">
        <v>5758.579908350302</v>
      </c>
      <c r="I116" s="15">
        <v>13013.386409843504</v>
      </c>
      <c r="J116" s="18">
        <v>5919783</v>
      </c>
      <c r="K116" s="17">
        <v>0.002198287742953332</v>
      </c>
      <c r="L116" s="17">
        <v>388614.11</v>
      </c>
      <c r="M116" s="17">
        <v>854.2856347517178</v>
      </c>
    </row>
    <row r="117" spans="1:13" ht="12.75">
      <c r="A117" s="44">
        <v>694</v>
      </c>
      <c r="B117" s="58" t="s">
        <v>112</v>
      </c>
      <c r="C117" s="57">
        <v>1119156</v>
      </c>
      <c r="D117" s="58">
        <v>0.0028768692969517694</v>
      </c>
      <c r="E117" s="30">
        <v>10218.265712940154</v>
      </c>
      <c r="F117" s="58">
        <v>2640</v>
      </c>
      <c r="G117" s="58">
        <v>0.0015496677312805715</v>
      </c>
      <c r="H117" s="30">
        <v>3669.4788699118512</v>
      </c>
      <c r="I117" s="15">
        <v>13887.744582852005</v>
      </c>
      <c r="J117" s="18">
        <v>5919783</v>
      </c>
      <c r="K117" s="17">
        <v>0.0023459887943277657</v>
      </c>
      <c r="L117" s="17">
        <v>388614.11</v>
      </c>
      <c r="M117" s="17">
        <v>911.6843473776577</v>
      </c>
    </row>
    <row r="118" spans="1:13" ht="12.75">
      <c r="A118" s="44">
        <v>695</v>
      </c>
      <c r="B118" s="58" t="s">
        <v>113</v>
      </c>
      <c r="C118" s="57">
        <v>979534</v>
      </c>
      <c r="D118" s="58">
        <v>0.0025179611152693227</v>
      </c>
      <c r="E118" s="30">
        <v>8943.470514261746</v>
      </c>
      <c r="F118" s="58">
        <v>5087</v>
      </c>
      <c r="G118" s="58">
        <v>0.002986045359478889</v>
      </c>
      <c r="H118" s="30">
        <v>7070.696595167267</v>
      </c>
      <c r="I118" s="15">
        <v>16014.167109429014</v>
      </c>
      <c r="J118" s="18">
        <v>5919783</v>
      </c>
      <c r="K118" s="17">
        <v>0.0027051949555294535</v>
      </c>
      <c r="L118" s="17">
        <v>388614.11</v>
      </c>
      <c r="M118" s="17">
        <v>1051.276930019568</v>
      </c>
    </row>
    <row r="119" spans="1:13" ht="12.75">
      <c r="A119" s="44">
        <v>781</v>
      </c>
      <c r="B119" s="58" t="s">
        <v>114</v>
      </c>
      <c r="C119" s="57">
        <v>3695414</v>
      </c>
      <c r="D119" s="58">
        <v>0.009499321878384894</v>
      </c>
      <c r="E119" s="30">
        <v>33740.356278587635</v>
      </c>
      <c r="F119" s="58">
        <v>9253</v>
      </c>
      <c r="G119" s="58">
        <v>0.005431467999067852</v>
      </c>
      <c r="H119" s="30">
        <v>12861.24544821756</v>
      </c>
      <c r="I119" s="15">
        <v>46601.601726805195</v>
      </c>
      <c r="J119" s="18">
        <v>5919783</v>
      </c>
      <c r="K119" s="17">
        <v>0.007872180741558465</v>
      </c>
      <c r="L119" s="17">
        <v>388614.11</v>
      </c>
      <c r="M119" s="17">
        <v>3059.240512639883</v>
      </c>
    </row>
    <row r="120" spans="1:13" ht="12.75">
      <c r="A120" s="44">
        <v>696</v>
      </c>
      <c r="B120" s="58" t="s">
        <v>115</v>
      </c>
      <c r="C120" s="57">
        <v>480652</v>
      </c>
      <c r="D120" s="58">
        <v>0.0012355498083542079</v>
      </c>
      <c r="E120" s="30">
        <v>4388.512281984023</v>
      </c>
      <c r="F120" s="58">
        <v>1465</v>
      </c>
      <c r="G120" s="58">
        <v>0.0008599481917901656</v>
      </c>
      <c r="H120" s="30">
        <v>2036.2827819775991</v>
      </c>
      <c r="I120" s="15">
        <v>6424.795063961622</v>
      </c>
      <c r="J120" s="18">
        <v>5919783</v>
      </c>
      <c r="K120" s="17">
        <v>0.0010853092189294139</v>
      </c>
      <c r="L120" s="17">
        <v>388614.11</v>
      </c>
      <c r="M120" s="17">
        <v>421.76647618904934</v>
      </c>
    </row>
    <row r="121" spans="1:13" ht="12.75">
      <c r="A121" s="44">
        <v>697</v>
      </c>
      <c r="B121" s="58" t="s">
        <v>116</v>
      </c>
      <c r="C121" s="57">
        <v>1210925</v>
      </c>
      <c r="D121" s="58">
        <v>0.003112767972839641</v>
      </c>
      <c r="E121" s="30">
        <v>11056.147139846506</v>
      </c>
      <c r="F121" s="58">
        <v>4157</v>
      </c>
      <c r="G121" s="58">
        <v>0.002440139681414142</v>
      </c>
      <c r="H121" s="30">
        <v>5778.039265993774</v>
      </c>
      <c r="I121" s="15">
        <v>16834.18640584028</v>
      </c>
      <c r="J121" s="18">
        <v>5919783</v>
      </c>
      <c r="K121" s="17">
        <v>0.0028437168061464886</v>
      </c>
      <c r="L121" s="17">
        <v>388614.11</v>
      </c>
      <c r="M121" s="17">
        <v>1105.10847571266</v>
      </c>
    </row>
    <row r="122" spans="1:13" ht="12.75">
      <c r="A122" s="44">
        <v>698</v>
      </c>
      <c r="B122" s="58" t="s">
        <v>117</v>
      </c>
      <c r="C122" s="57">
        <v>686687</v>
      </c>
      <c r="D122" s="58">
        <v>0.0017651772826271937</v>
      </c>
      <c r="E122" s="30">
        <v>6269.680212250781</v>
      </c>
      <c r="F122" s="58">
        <v>2154</v>
      </c>
      <c r="G122" s="58">
        <v>0.0012643879898402845</v>
      </c>
      <c r="H122" s="30">
        <v>2993.9611688598966</v>
      </c>
      <c r="I122" s="15">
        <v>9263.641381110678</v>
      </c>
      <c r="J122" s="18">
        <v>5919783</v>
      </c>
      <c r="K122" s="17">
        <v>0.001564861647987887</v>
      </c>
      <c r="L122" s="17">
        <v>388614.11</v>
      </c>
      <c r="M122" s="17">
        <v>608.1273166059459</v>
      </c>
    </row>
    <row r="123" spans="1:13" ht="12.75">
      <c r="A123" s="44">
        <v>699</v>
      </c>
      <c r="B123" s="58" t="s">
        <v>118</v>
      </c>
      <c r="C123" s="57">
        <v>1325998</v>
      </c>
      <c r="D123" s="58">
        <v>0.0034085712215450323</v>
      </c>
      <c r="E123" s="30">
        <v>12106.801821039442</v>
      </c>
      <c r="F123" s="58">
        <v>4226</v>
      </c>
      <c r="G123" s="58">
        <v>0.0024806423607544297</v>
      </c>
      <c r="H123" s="30">
        <v>5873.946100093743</v>
      </c>
      <c r="I123" s="15">
        <v>17980.747921133185</v>
      </c>
      <c r="J123" s="18">
        <v>5919783</v>
      </c>
      <c r="K123" s="17">
        <v>0.003037399837313831</v>
      </c>
      <c r="L123" s="17">
        <v>388614.11</v>
      </c>
      <c r="M123" s="17">
        <v>1180.3764344918593</v>
      </c>
    </row>
    <row r="124" spans="1:13" ht="12.75">
      <c r="A124" s="44">
        <v>700</v>
      </c>
      <c r="B124" s="58" t="s">
        <v>119</v>
      </c>
      <c r="C124" s="57">
        <v>352521</v>
      </c>
      <c r="D124" s="58">
        <v>0.0009061800512446296</v>
      </c>
      <c r="E124" s="30">
        <v>3218.6337270151575</v>
      </c>
      <c r="F124" s="58">
        <v>1114</v>
      </c>
      <c r="G124" s="58">
        <v>0.0006539128229721805</v>
      </c>
      <c r="H124" s="30">
        <v>1548.40888677341</v>
      </c>
      <c r="I124" s="15">
        <v>4767.042613788568</v>
      </c>
      <c r="J124" s="18">
        <v>5919783</v>
      </c>
      <c r="K124" s="17">
        <v>0.0008052732023772777</v>
      </c>
      <c r="L124" s="17">
        <v>388614.11</v>
      </c>
      <c r="M124" s="17">
        <v>312.94052884869564</v>
      </c>
    </row>
    <row r="125" spans="1:13" ht="12.75">
      <c r="A125" s="44">
        <v>701</v>
      </c>
      <c r="B125" s="58" t="s">
        <v>120</v>
      </c>
      <c r="C125" s="57">
        <v>1261514</v>
      </c>
      <c r="D125" s="58">
        <v>0.0032428105592739657</v>
      </c>
      <c r="E125" s="30">
        <v>11518.041499660445</v>
      </c>
      <c r="F125" s="58">
        <v>3538</v>
      </c>
      <c r="G125" s="58">
        <v>0.0020767895580570688</v>
      </c>
      <c r="H125" s="30">
        <v>4917.657667328836</v>
      </c>
      <c r="I125" s="15">
        <v>16435.69916698928</v>
      </c>
      <c r="J125" s="18">
        <v>5919783</v>
      </c>
      <c r="K125" s="17">
        <v>0.002776402305116468</v>
      </c>
      <c r="L125" s="17">
        <v>388614.11</v>
      </c>
      <c r="M125" s="17">
        <v>1078.9491108047846</v>
      </c>
    </row>
    <row r="126" spans="1:13" ht="12.75">
      <c r="A126" s="44">
        <v>702</v>
      </c>
      <c r="B126" s="58" t="s">
        <v>121</v>
      </c>
      <c r="C126" s="57">
        <v>722455</v>
      </c>
      <c r="D126" s="58">
        <v>0.0018571214450257966</v>
      </c>
      <c r="E126" s="30">
        <v>6596.253923172621</v>
      </c>
      <c r="F126" s="58">
        <v>4247</v>
      </c>
      <c r="G126" s="58">
        <v>0.0024929692631623437</v>
      </c>
      <c r="H126" s="30">
        <v>5903.135136558952</v>
      </c>
      <c r="I126" s="15">
        <v>12499.389059731573</v>
      </c>
      <c r="J126" s="18">
        <v>5919783</v>
      </c>
      <c r="K126" s="17">
        <v>0.0021114606835641735</v>
      </c>
      <c r="L126" s="17">
        <v>388614.11</v>
      </c>
      <c r="M126" s="17">
        <v>820.5434143432828</v>
      </c>
    </row>
    <row r="127" spans="1:13" ht="12.75">
      <c r="A127" s="44">
        <v>703</v>
      </c>
      <c r="B127" s="58" t="s">
        <v>122</v>
      </c>
      <c r="C127" s="57">
        <v>459825</v>
      </c>
      <c r="D127" s="58">
        <v>0.0011820125384404384</v>
      </c>
      <c r="E127" s="30">
        <v>4198.354859780679</v>
      </c>
      <c r="F127" s="58">
        <v>1556</v>
      </c>
      <c r="G127" s="58">
        <v>0.0009133647688911247</v>
      </c>
      <c r="H127" s="30">
        <v>2162.768606660167</v>
      </c>
      <c r="I127" s="15">
        <v>6361.123466440846</v>
      </c>
      <c r="J127" s="18">
        <v>5919783</v>
      </c>
      <c r="K127" s="17">
        <v>0.0010745534872546587</v>
      </c>
      <c r="L127" s="17">
        <v>388614.11</v>
      </c>
      <c r="M127" s="17">
        <v>417.58664709686553</v>
      </c>
    </row>
    <row r="128" spans="1:13" ht="12.75">
      <c r="A128" s="44">
        <v>704</v>
      </c>
      <c r="B128" s="58" t="s">
        <v>123</v>
      </c>
      <c r="C128" s="57">
        <v>571721</v>
      </c>
      <c r="D128" s="58">
        <v>0.0014696490849555937</v>
      </c>
      <c r="E128" s="30">
        <v>5220.002476569716</v>
      </c>
      <c r="F128" s="58">
        <v>3234</v>
      </c>
      <c r="G128" s="58">
        <v>0.0018983429708187</v>
      </c>
      <c r="H128" s="30">
        <v>4495.111615642018</v>
      </c>
      <c r="I128" s="15">
        <v>9715.114092211734</v>
      </c>
      <c r="J128" s="18">
        <v>5919783</v>
      </c>
      <c r="K128" s="17">
        <v>0.0016411267257958162</v>
      </c>
      <c r="L128" s="17">
        <v>388614.11</v>
      </c>
      <c r="M128" s="17">
        <v>637.7650019423551</v>
      </c>
    </row>
    <row r="129" spans="1:13" ht="12.75">
      <c r="A129" s="44">
        <v>705</v>
      </c>
      <c r="B129" s="58" t="s">
        <v>124</v>
      </c>
      <c r="C129" s="57">
        <v>1660179</v>
      </c>
      <c r="D129" s="58">
        <v>0.0042676070114837355</v>
      </c>
      <c r="E129" s="30">
        <v>15157.985261253365</v>
      </c>
      <c r="F129" s="58">
        <v>8053</v>
      </c>
      <c r="G129" s="58">
        <v>0.004727073575758501</v>
      </c>
      <c r="H129" s="30">
        <v>11193.300507348536</v>
      </c>
      <c r="I129" s="15">
        <v>26351.2857686019</v>
      </c>
      <c r="J129" s="18">
        <v>5919783</v>
      </c>
      <c r="K129" s="17">
        <v>0.0044513938718027165</v>
      </c>
      <c r="L129" s="17">
        <v>388614.11</v>
      </c>
      <c r="M129" s="17">
        <v>1729.8744677500667</v>
      </c>
    </row>
    <row r="130" spans="1:13" ht="12.75">
      <c r="A130" s="44">
        <v>706</v>
      </c>
      <c r="B130" s="58" t="s">
        <v>125</v>
      </c>
      <c r="C130" s="57">
        <v>10788613</v>
      </c>
      <c r="D130" s="58">
        <v>0.02773288933481545</v>
      </c>
      <c r="E130" s="30">
        <v>98503.61728666996</v>
      </c>
      <c r="F130" s="58">
        <v>34796</v>
      </c>
      <c r="G130" s="58">
        <v>0.020425090294560137</v>
      </c>
      <c r="H130" s="30">
        <v>48364.843468732106</v>
      </c>
      <c r="I130" s="15">
        <v>146868.46075540208</v>
      </c>
      <c r="J130" s="18">
        <v>5919783</v>
      </c>
      <c r="K130" s="17">
        <v>0.024809771026303173</v>
      </c>
      <c r="L130" s="17">
        <v>388614.11</v>
      </c>
      <c r="M130" s="17">
        <v>9641.427086690594</v>
      </c>
    </row>
    <row r="131" spans="1:13" ht="12.75">
      <c r="A131" s="44">
        <v>707</v>
      </c>
      <c r="B131" s="58" t="s">
        <v>126</v>
      </c>
      <c r="C131" s="57">
        <v>3167672</v>
      </c>
      <c r="D131" s="58">
        <v>0.008142723909458381</v>
      </c>
      <c r="E131" s="30">
        <v>28921.896668061072</v>
      </c>
      <c r="F131" s="58">
        <v>16892</v>
      </c>
      <c r="G131" s="58">
        <v>0.009915525498784626</v>
      </c>
      <c r="H131" s="30">
        <v>23479.104950966284</v>
      </c>
      <c r="I131" s="15">
        <v>52401.00161902736</v>
      </c>
      <c r="J131" s="18">
        <v>5919783</v>
      </c>
      <c r="K131" s="17">
        <v>0.008851845011722112</v>
      </c>
      <c r="L131" s="17">
        <v>388614.11</v>
      </c>
      <c r="M131" s="17">
        <v>3439.951871088328</v>
      </c>
    </row>
    <row r="132" spans="1:13" ht="12.75">
      <c r="A132" s="44">
        <v>708</v>
      </c>
      <c r="B132" s="58" t="s">
        <v>127</v>
      </c>
      <c r="C132" s="57">
        <v>451238</v>
      </c>
      <c r="D132" s="58">
        <v>0.001159939050336077</v>
      </c>
      <c r="E132" s="30">
        <v>4119.952699869981</v>
      </c>
      <c r="F132" s="58">
        <v>6202</v>
      </c>
      <c r="G132" s="58">
        <v>0.0036405451778038275</v>
      </c>
      <c r="H132" s="30">
        <v>8620.495436058069</v>
      </c>
      <c r="I132" s="15">
        <v>12740.44813592805</v>
      </c>
      <c r="J132" s="18">
        <v>5919783</v>
      </c>
      <c r="K132" s="17">
        <v>0.002152181614753117</v>
      </c>
      <c r="L132" s="17">
        <v>388614.11</v>
      </c>
      <c r="M132" s="17">
        <v>836.3681427756453</v>
      </c>
    </row>
    <row r="133" spans="1:13" ht="12.75">
      <c r="A133" s="44">
        <v>709</v>
      </c>
      <c r="B133" s="58" t="s">
        <v>128</v>
      </c>
      <c r="C133" s="57">
        <v>465064</v>
      </c>
      <c r="D133" s="58">
        <v>0.0011954797568145795</v>
      </c>
      <c r="E133" s="30">
        <v>4246.188668534859</v>
      </c>
      <c r="F133" s="58">
        <v>2530</v>
      </c>
      <c r="G133" s="58">
        <v>0.0014850982424772143</v>
      </c>
      <c r="H133" s="30">
        <v>3516.583916998857</v>
      </c>
      <c r="I133" s="15">
        <v>7762.772585533716</v>
      </c>
      <c r="J133" s="18">
        <v>5919783</v>
      </c>
      <c r="K133" s="17">
        <v>0.0013113272201926516</v>
      </c>
      <c r="L133" s="17">
        <v>388614.11</v>
      </c>
      <c r="M133" s="17">
        <v>509.6002605939413</v>
      </c>
    </row>
    <row r="134" spans="1:13" ht="12.75">
      <c r="A134" s="44">
        <v>710</v>
      </c>
      <c r="B134" s="58" t="s">
        <v>129</v>
      </c>
      <c r="C134" s="57">
        <v>2091229</v>
      </c>
      <c r="D134" s="58">
        <v>0.005375651386397564</v>
      </c>
      <c r="E134" s="30">
        <v>19093.614820995575</v>
      </c>
      <c r="F134" s="58">
        <v>24032</v>
      </c>
      <c r="G134" s="58">
        <v>0.014106672317475262</v>
      </c>
      <c r="H134" s="30">
        <v>33403.37734913697</v>
      </c>
      <c r="I134" s="15">
        <v>52496.99217013255</v>
      </c>
      <c r="J134" s="18">
        <v>5919783</v>
      </c>
      <c r="K134" s="17">
        <v>0.008868060226216494</v>
      </c>
      <c r="L134" s="17">
        <v>388614.11</v>
      </c>
      <c r="M134" s="17">
        <v>3446.253332237521</v>
      </c>
    </row>
    <row r="135" spans="1:13" ht="12.75">
      <c r="A135" s="44">
        <v>711</v>
      </c>
      <c r="B135" s="58" t="s">
        <v>130</v>
      </c>
      <c r="C135" s="57">
        <v>1352869</v>
      </c>
      <c r="D135" s="58">
        <v>0.0034776450190124016</v>
      </c>
      <c r="E135" s="30">
        <v>12352.142969165721</v>
      </c>
      <c r="F135" s="58">
        <v>4392</v>
      </c>
      <c r="G135" s="58">
        <v>0.0025780835893122233</v>
      </c>
      <c r="H135" s="30">
        <v>6104.678483580625</v>
      </c>
      <c r="I135" s="15">
        <v>18456.821452746346</v>
      </c>
      <c r="J135" s="18">
        <v>5919783</v>
      </c>
      <c r="K135" s="17">
        <v>0.0031178206114559175</v>
      </c>
      <c r="L135" s="17">
        <v>388614.11</v>
      </c>
      <c r="M135" s="17">
        <v>1211.629082060597</v>
      </c>
    </row>
    <row r="136" spans="1:13" ht="12.75">
      <c r="A136" s="44">
        <v>784</v>
      </c>
      <c r="B136" s="58" t="s">
        <v>131</v>
      </c>
      <c r="C136" s="57">
        <v>417151</v>
      </c>
      <c r="D136" s="58">
        <v>0.001072316016795449</v>
      </c>
      <c r="E136" s="30">
        <v>3808.727076849606</v>
      </c>
      <c r="F136" s="58">
        <v>904</v>
      </c>
      <c r="G136" s="58">
        <v>0.0005306437988930442</v>
      </c>
      <c r="H136" s="30">
        <v>1256.5185221213308</v>
      </c>
      <c r="I136" s="15">
        <v>5065.245598970937</v>
      </c>
      <c r="J136" s="18">
        <v>5919783</v>
      </c>
      <c r="K136" s="17">
        <v>0.0008556471747310563</v>
      </c>
      <c r="L136" s="17">
        <v>388614.11</v>
      </c>
      <c r="M136" s="17">
        <v>332.5165652821239</v>
      </c>
    </row>
    <row r="137" spans="1:13" ht="12.75">
      <c r="A137" s="44">
        <v>712</v>
      </c>
      <c r="B137" s="58" t="s">
        <v>132</v>
      </c>
      <c r="C137" s="57">
        <v>879633</v>
      </c>
      <c r="D137" s="58">
        <v>0.0022611585608133056</v>
      </c>
      <c r="E137" s="30">
        <v>8031.341228453126</v>
      </c>
      <c r="F137" s="58">
        <v>4637</v>
      </c>
      <c r="G137" s="58">
        <v>0.0027218974507378824</v>
      </c>
      <c r="H137" s="30">
        <v>6445.217242341383</v>
      </c>
      <c r="I137" s="15">
        <v>14476.558470794509</v>
      </c>
      <c r="J137" s="18">
        <v>5919783</v>
      </c>
      <c r="K137" s="17">
        <v>0.002445454245669902</v>
      </c>
      <c r="L137" s="17">
        <v>388614.11</v>
      </c>
      <c r="M137" s="17">
        <v>950.3380252267303</v>
      </c>
    </row>
    <row r="138" spans="1:13" ht="12.75">
      <c r="A138" s="44">
        <v>713</v>
      </c>
      <c r="B138" s="58" t="s">
        <v>133</v>
      </c>
      <c r="C138" s="57">
        <v>853822</v>
      </c>
      <c r="D138" s="58">
        <v>0.0021948095679797577</v>
      </c>
      <c r="E138" s="30">
        <v>7795.678232126699</v>
      </c>
      <c r="F138" s="58">
        <v>3094</v>
      </c>
      <c r="G138" s="58">
        <v>0.0018161636214326091</v>
      </c>
      <c r="H138" s="30">
        <v>4300.518039207298</v>
      </c>
      <c r="I138" s="15">
        <v>12096.196271333996</v>
      </c>
      <c r="J138" s="18">
        <v>5919783</v>
      </c>
      <c r="K138" s="17">
        <v>0.0020433512970549758</v>
      </c>
      <c r="L138" s="17">
        <v>388614.11</v>
      </c>
      <c r="M138" s="17">
        <v>794.075145722365</v>
      </c>
    </row>
    <row r="139" spans="1:13" ht="12.75">
      <c r="A139" s="44">
        <v>714</v>
      </c>
      <c r="B139" s="58" t="s">
        <v>134</v>
      </c>
      <c r="C139" s="57">
        <v>429690</v>
      </c>
      <c r="D139" s="58">
        <v>0.0011045483991572271</v>
      </c>
      <c r="E139" s="30">
        <v>3923.212308376361</v>
      </c>
      <c r="F139" s="58">
        <v>3053</v>
      </c>
      <c r="G139" s="58">
        <v>0.0017920968119695395</v>
      </c>
      <c r="H139" s="30">
        <v>4243.529920394273</v>
      </c>
      <c r="I139" s="15">
        <v>8166.742228770634</v>
      </c>
      <c r="J139" s="18">
        <v>5919783</v>
      </c>
      <c r="K139" s="17">
        <v>0.001379567836991767</v>
      </c>
      <c r="L139" s="17">
        <v>388614.11</v>
      </c>
      <c r="M139" s="17">
        <v>536.1195271571806</v>
      </c>
    </row>
    <row r="140" spans="1:13" ht="12.75">
      <c r="A140" s="44">
        <v>715</v>
      </c>
      <c r="B140" s="58" t="s">
        <v>135</v>
      </c>
      <c r="C140" s="57">
        <v>1979956</v>
      </c>
      <c r="D140" s="58">
        <v>0.00508961630524738</v>
      </c>
      <c r="E140" s="30">
        <v>18077.655400971922</v>
      </c>
      <c r="F140" s="58">
        <v>7408</v>
      </c>
      <c r="G140" s="58">
        <v>0.004348461573229725</v>
      </c>
      <c r="H140" s="30">
        <v>10296.780101631437</v>
      </c>
      <c r="I140" s="15">
        <v>28374.43550260336</v>
      </c>
      <c r="J140" s="18">
        <v>5919783</v>
      </c>
      <c r="K140" s="17">
        <v>0.0047931546650617695</v>
      </c>
      <c r="L140" s="17">
        <v>388614.11</v>
      </c>
      <c r="M140" s="17">
        <v>1862.6875342553276</v>
      </c>
    </row>
    <row r="141" spans="1:13" ht="12.75">
      <c r="A141" s="44">
        <v>716</v>
      </c>
      <c r="B141" s="58" t="s">
        <v>136</v>
      </c>
      <c r="C141" s="57">
        <v>400830</v>
      </c>
      <c r="D141" s="58">
        <v>0.0010303617371458292</v>
      </c>
      <c r="E141" s="30">
        <v>3659.710930127526</v>
      </c>
      <c r="F141" s="58">
        <v>1555</v>
      </c>
      <c r="G141" s="58">
        <v>0.0009127777735383669</v>
      </c>
      <c r="H141" s="30">
        <v>2161.378652542776</v>
      </c>
      <c r="I141" s="15">
        <v>5821.089582670302</v>
      </c>
      <c r="J141" s="18">
        <v>5919783</v>
      </c>
      <c r="K141" s="17">
        <v>0.0009833282035287953</v>
      </c>
      <c r="L141" s="17">
        <v>388614.11</v>
      </c>
      <c r="M141" s="17">
        <v>382.13521465224164</v>
      </c>
    </row>
    <row r="142" spans="1:13" ht="12.75">
      <c r="A142" s="44">
        <v>717</v>
      </c>
      <c r="B142" s="58" t="s">
        <v>137</v>
      </c>
      <c r="C142" s="57">
        <v>760513</v>
      </c>
      <c r="D142" s="58">
        <v>0.0019549522136616173</v>
      </c>
      <c r="E142" s="30">
        <v>6943.7360941149</v>
      </c>
      <c r="F142" s="58">
        <v>3171</v>
      </c>
      <c r="G142" s="58">
        <v>0.001861362263594959</v>
      </c>
      <c r="H142" s="30">
        <v>4407.544506246394</v>
      </c>
      <c r="I142" s="15">
        <v>11351.280600361293</v>
      </c>
      <c r="J142" s="18">
        <v>5919783</v>
      </c>
      <c r="K142" s="17">
        <v>0.0019175163346969463</v>
      </c>
      <c r="L142" s="17">
        <v>388614.11</v>
      </c>
      <c r="M142" s="17">
        <v>745.1739038187159</v>
      </c>
    </row>
    <row r="143" spans="1:13" ht="12.75">
      <c r="A143" s="44">
        <v>718</v>
      </c>
      <c r="B143" s="58" t="s">
        <v>138</v>
      </c>
      <c r="C143" s="57">
        <v>189394</v>
      </c>
      <c r="D143" s="58">
        <v>0.0004868506120924012</v>
      </c>
      <c r="E143" s="30">
        <v>1729.2300773409493</v>
      </c>
      <c r="F143" s="58">
        <v>421</v>
      </c>
      <c r="G143" s="58">
        <v>0.0002471250435110305</v>
      </c>
      <c r="H143" s="30">
        <v>585.1706834215489</v>
      </c>
      <c r="I143" s="15">
        <v>2314.400760762498</v>
      </c>
      <c r="J143" s="18">
        <v>5919783</v>
      </c>
      <c r="K143" s="17">
        <v>0.00039096040526527716</v>
      </c>
      <c r="L143" s="17">
        <v>388614.11</v>
      </c>
      <c r="M143" s="17">
        <v>151.93272993740499</v>
      </c>
    </row>
    <row r="144" spans="1:13" ht="12.75">
      <c r="A144" s="44">
        <v>719</v>
      </c>
      <c r="B144" s="58" t="s">
        <v>139</v>
      </c>
      <c r="C144" s="57">
        <v>470425</v>
      </c>
      <c r="D144" s="58">
        <v>0.001209260584778651</v>
      </c>
      <c r="E144" s="30">
        <v>4295.136377779211</v>
      </c>
      <c r="F144" s="58">
        <v>2583</v>
      </c>
      <c r="G144" s="58">
        <v>0.0015162089961733773</v>
      </c>
      <c r="H144" s="30">
        <v>3590.2514852205722</v>
      </c>
      <c r="I144" s="15">
        <v>7885.3878629997835</v>
      </c>
      <c r="J144" s="18">
        <v>5919783</v>
      </c>
      <c r="K144" s="17">
        <v>0.0013320400195412203</v>
      </c>
      <c r="L144" s="17">
        <v>388614.11</v>
      </c>
      <c r="M144" s="17">
        <v>517.6495466783939</v>
      </c>
    </row>
    <row r="145" spans="1:13" ht="12.75">
      <c r="A145" s="44">
        <v>720</v>
      </c>
      <c r="B145" s="58" t="s">
        <v>140</v>
      </c>
      <c r="C145" s="57">
        <v>683799</v>
      </c>
      <c r="D145" s="58">
        <v>0.0017577534752852354</v>
      </c>
      <c r="E145" s="30">
        <v>6243.311813762124</v>
      </c>
      <c r="F145" s="58">
        <v>1411</v>
      </c>
      <c r="G145" s="58">
        <v>0.0008282504427412448</v>
      </c>
      <c r="H145" s="30">
        <v>1961.225259638493</v>
      </c>
      <c r="I145" s="15">
        <v>8204.537073400617</v>
      </c>
      <c r="J145" s="18">
        <v>5919783</v>
      </c>
      <c r="K145" s="17">
        <v>0.0013859523353137468</v>
      </c>
      <c r="L145" s="17">
        <v>388614.11</v>
      </c>
      <c r="M145" s="17">
        <v>538.6006332903733</v>
      </c>
    </row>
    <row r="146" spans="1:13" ht="12.75">
      <c r="A146" s="44">
        <v>721</v>
      </c>
      <c r="B146" s="58" t="s">
        <v>141</v>
      </c>
      <c r="C146" s="57">
        <v>13548100</v>
      </c>
      <c r="D146" s="58">
        <v>0.034826344961767855</v>
      </c>
      <c r="E146" s="30">
        <v>123698.64943357717</v>
      </c>
      <c r="F146" s="58">
        <v>37534</v>
      </c>
      <c r="G146" s="58">
        <v>0.02203228357041097</v>
      </c>
      <c r="H146" s="30">
        <v>52170.53784214826</v>
      </c>
      <c r="I146" s="15">
        <v>175869.18727572542</v>
      </c>
      <c r="J146" s="18">
        <v>5919783</v>
      </c>
      <c r="K146" s="17">
        <v>0.02970872197101235</v>
      </c>
      <c r="L146" s="17">
        <v>388614.11</v>
      </c>
      <c r="M146" s="17">
        <v>11545.22854800241</v>
      </c>
    </row>
    <row r="147" spans="1:13" ht="12.75">
      <c r="A147" s="44">
        <v>722</v>
      </c>
      <c r="B147" s="58" t="s">
        <v>142</v>
      </c>
      <c r="C147" s="57">
        <v>2604157</v>
      </c>
      <c r="D147" s="58">
        <v>0.00669416892528122</v>
      </c>
      <c r="E147" s="30">
        <v>23776.817694953243</v>
      </c>
      <c r="F147" s="58">
        <v>15509</v>
      </c>
      <c r="G147" s="58">
        <v>0.0091037109259206</v>
      </c>
      <c r="H147" s="30">
        <v>21556.798406614733</v>
      </c>
      <c r="I147" s="15">
        <v>45333.616101567975</v>
      </c>
      <c r="J147" s="18">
        <v>5919783</v>
      </c>
      <c r="K147" s="17">
        <v>0.007657986129148311</v>
      </c>
      <c r="L147" s="17">
        <v>388614.11</v>
      </c>
      <c r="M147" s="17">
        <v>2976.001463971316</v>
      </c>
    </row>
    <row r="148" spans="1:13" ht="12.75">
      <c r="A148" s="44">
        <v>785</v>
      </c>
      <c r="B148" s="58" t="s">
        <v>143</v>
      </c>
      <c r="C148" s="57">
        <v>2483131</v>
      </c>
      <c r="D148" s="58">
        <v>0.006383063070929472</v>
      </c>
      <c r="E148" s="30">
        <v>22671.810148039054</v>
      </c>
      <c r="F148" s="58">
        <v>6248</v>
      </c>
      <c r="G148" s="58">
        <v>0.003667546964030686</v>
      </c>
      <c r="H148" s="30">
        <v>8684.433325458047</v>
      </c>
      <c r="I148" s="15">
        <v>31356.243473497103</v>
      </c>
      <c r="J148" s="18">
        <v>5919783</v>
      </c>
      <c r="K148" s="17">
        <v>0.005296856907338851</v>
      </c>
      <c r="L148" s="17">
        <v>388614.11</v>
      </c>
      <c r="M148" s="17">
        <v>2058.4333328428397</v>
      </c>
    </row>
    <row r="149" spans="1:13" ht="12.75">
      <c r="A149" s="44">
        <v>723</v>
      </c>
      <c r="B149" s="58" t="s">
        <v>144</v>
      </c>
      <c r="C149" s="57">
        <v>213037</v>
      </c>
      <c r="D149" s="58">
        <v>0.0005476266082786619</v>
      </c>
      <c r="E149" s="30">
        <v>1945.09851413711</v>
      </c>
      <c r="F149" s="58">
        <v>868</v>
      </c>
      <c r="G149" s="58">
        <v>0.0005095119661937636</v>
      </c>
      <c r="H149" s="30">
        <v>1206.48017389526</v>
      </c>
      <c r="I149" s="15">
        <v>3151.57868803237</v>
      </c>
      <c r="J149" s="18">
        <v>5919783</v>
      </c>
      <c r="K149" s="17">
        <v>0.0005323807795036355</v>
      </c>
      <c r="L149" s="17">
        <v>388614.11</v>
      </c>
      <c r="M149" s="17">
        <v>206.89068280791156</v>
      </c>
    </row>
    <row r="150" spans="1:13" ht="12.75">
      <c r="A150" s="44">
        <v>724</v>
      </c>
      <c r="B150" s="58" t="s">
        <v>145</v>
      </c>
      <c r="C150" s="57">
        <v>890528</v>
      </c>
      <c r="D150" s="58">
        <v>0.002289164925422251</v>
      </c>
      <c r="E150" s="30">
        <v>8130.81619435822</v>
      </c>
      <c r="F150" s="58">
        <v>3124</v>
      </c>
      <c r="G150" s="58">
        <v>0.001833773482015343</v>
      </c>
      <c r="H150" s="30">
        <v>4342.2166627290235</v>
      </c>
      <c r="I150" s="15">
        <v>12473.032857087244</v>
      </c>
      <c r="J150" s="18">
        <v>5919783</v>
      </c>
      <c r="K150" s="17">
        <v>0.002107008459108593</v>
      </c>
      <c r="L150" s="17">
        <v>388614.11</v>
      </c>
      <c r="M150" s="17">
        <v>818.8132170989574</v>
      </c>
    </row>
    <row r="151" spans="1:13" ht="12.75">
      <c r="A151" s="44">
        <v>725</v>
      </c>
      <c r="B151" s="58" t="s">
        <v>146</v>
      </c>
      <c r="C151" s="57">
        <v>815800</v>
      </c>
      <c r="D151" s="58">
        <v>0.0020970713398786706</v>
      </c>
      <c r="E151" s="30">
        <v>7448.52475313234</v>
      </c>
      <c r="F151" s="58">
        <v>1706</v>
      </c>
      <c r="G151" s="58">
        <v>0.0010014140718047936</v>
      </c>
      <c r="H151" s="30">
        <v>2371.2617242687948</v>
      </c>
      <c r="I151" s="15">
        <v>9819.786477401136</v>
      </c>
      <c r="J151" s="18">
        <v>5919783</v>
      </c>
      <c r="K151" s="17">
        <v>0.0016588085200760123</v>
      </c>
      <c r="L151" s="17">
        <v>388614.11</v>
      </c>
      <c r="M151" s="17">
        <v>644.6363966897567</v>
      </c>
    </row>
    <row r="152" spans="1:13" ht="12.75">
      <c r="A152" s="44">
        <v>786</v>
      </c>
      <c r="B152" s="58" t="s">
        <v>147</v>
      </c>
      <c r="C152" s="57">
        <v>235740</v>
      </c>
      <c r="D152" s="58">
        <v>0.000605986268280213</v>
      </c>
      <c r="E152" s="30">
        <v>2152.3844389598157</v>
      </c>
      <c r="F152" s="58">
        <v>833</v>
      </c>
      <c r="G152" s="58">
        <v>0.0004889671288472409</v>
      </c>
      <c r="H152" s="30">
        <v>1157.8317797865802</v>
      </c>
      <c r="I152" s="15">
        <v>3310.216218746396</v>
      </c>
      <c r="J152" s="18">
        <v>5919783</v>
      </c>
      <c r="K152" s="17">
        <v>0.0005591786419783286</v>
      </c>
      <c r="L152" s="17">
        <v>388614.11</v>
      </c>
      <c r="M152" s="17">
        <v>217.3047102834168</v>
      </c>
    </row>
    <row r="153" spans="1:13" ht="12.75">
      <c r="A153" s="44">
        <v>727</v>
      </c>
      <c r="B153" s="58" t="s">
        <v>148</v>
      </c>
      <c r="C153" s="57">
        <v>1020614</v>
      </c>
      <c r="D153" s="58">
        <v>0.0026235601476819435</v>
      </c>
      <c r="E153" s="30">
        <v>9318.544548165495</v>
      </c>
      <c r="F153" s="58">
        <v>4256</v>
      </c>
      <c r="G153" s="58">
        <v>0.0024982522213371637</v>
      </c>
      <c r="H153" s="30">
        <v>5915.644723615469</v>
      </c>
      <c r="I153" s="15">
        <v>15234.189271780964</v>
      </c>
      <c r="J153" s="18">
        <v>5919783</v>
      </c>
      <c r="K153" s="17">
        <v>0.002573437112776087</v>
      </c>
      <c r="L153" s="17">
        <v>388614.11</v>
      </c>
      <c r="M153" s="17">
        <v>1000.0739732224487</v>
      </c>
    </row>
    <row r="154" spans="1:13" ht="12.75">
      <c r="A154" s="44">
        <v>728</v>
      </c>
      <c r="B154" s="58" t="s">
        <v>149</v>
      </c>
      <c r="C154" s="57">
        <v>339923</v>
      </c>
      <c r="D154" s="58">
        <v>0.0008737960052287048</v>
      </c>
      <c r="E154" s="30">
        <v>3103.6098059070905</v>
      </c>
      <c r="F154" s="58">
        <v>896</v>
      </c>
      <c r="G154" s="58">
        <v>0.0005259478360709818</v>
      </c>
      <c r="H154" s="30">
        <v>1245.398889182204</v>
      </c>
      <c r="I154" s="15">
        <v>4349.008695089295</v>
      </c>
      <c r="J154" s="18">
        <v>5919783</v>
      </c>
      <c r="K154" s="17">
        <v>0.0007346567762854304</v>
      </c>
      <c r="L154" s="17">
        <v>388614.11</v>
      </c>
      <c r="M154" s="17">
        <v>285.49798927163164</v>
      </c>
    </row>
    <row r="155" spans="1:13" ht="12.75">
      <c r="A155" s="44">
        <v>729</v>
      </c>
      <c r="B155" s="58" t="s">
        <v>150</v>
      </c>
      <c r="C155" s="57">
        <v>2398600</v>
      </c>
      <c r="D155" s="58">
        <v>0.006165770183663863</v>
      </c>
      <c r="E155" s="30">
        <v>21900.014063328304</v>
      </c>
      <c r="F155" s="58">
        <v>6635</v>
      </c>
      <c r="G155" s="58">
        <v>0.0038947141655479513</v>
      </c>
      <c r="H155" s="30">
        <v>9222.345568888308</v>
      </c>
      <c r="I155" s="15">
        <v>31122.359632216612</v>
      </c>
      <c r="J155" s="18">
        <v>5919783</v>
      </c>
      <c r="K155" s="17">
        <v>0.005257348053504092</v>
      </c>
      <c r="L155" s="17">
        <v>388614.11</v>
      </c>
      <c r="M155" s="17">
        <v>2043.079634772725</v>
      </c>
    </row>
    <row r="156" spans="1:13" ht="12.75">
      <c r="A156" s="44">
        <v>730</v>
      </c>
      <c r="B156" s="58" t="s">
        <v>151</v>
      </c>
      <c r="C156" s="57">
        <v>378302</v>
      </c>
      <c r="D156" s="58">
        <v>0.0009724519269658995</v>
      </c>
      <c r="E156" s="30">
        <v>3454.0228133849846</v>
      </c>
      <c r="F156" s="58">
        <v>1152</v>
      </c>
      <c r="G156" s="58">
        <v>0.0006762186463769766</v>
      </c>
      <c r="H156" s="30">
        <v>1601.2271432342623</v>
      </c>
      <c r="I156" s="15">
        <v>5055.249956619247</v>
      </c>
      <c r="J156" s="18">
        <v>5919783</v>
      </c>
      <c r="K156" s="17">
        <v>0.0008539586597379071</v>
      </c>
      <c r="L156" s="17">
        <v>388614.11</v>
      </c>
      <c r="M156" s="17">
        <v>331.8603845308396</v>
      </c>
    </row>
    <row r="157" spans="1:13" ht="12.75">
      <c r="A157" s="44">
        <v>731</v>
      </c>
      <c r="B157" s="58" t="s">
        <v>152</v>
      </c>
      <c r="C157" s="57">
        <v>146083</v>
      </c>
      <c r="D157" s="58">
        <v>0.00037551663709670975</v>
      </c>
      <c r="E157" s="30">
        <v>1333.7862729980775</v>
      </c>
      <c r="F157" s="58">
        <v>310</v>
      </c>
      <c r="G157" s="58">
        <v>0.0001819685593549156</v>
      </c>
      <c r="H157" s="30">
        <v>430.8857763911643</v>
      </c>
      <c r="I157" s="15">
        <v>1764.6720493892417</v>
      </c>
      <c r="J157" s="18">
        <v>5919783</v>
      </c>
      <c r="K157" s="17">
        <v>0.00029809742171110694</v>
      </c>
      <c r="L157" s="17">
        <v>388614.11</v>
      </c>
      <c r="M157" s="17">
        <v>115.8448642315565</v>
      </c>
    </row>
    <row r="158" spans="1:13" ht="12.75">
      <c r="A158" s="44">
        <v>732</v>
      </c>
      <c r="B158" s="58" t="s">
        <v>153</v>
      </c>
      <c r="C158" s="57">
        <v>1289639</v>
      </c>
      <c r="D158" s="58">
        <v>0.0033151078520345535</v>
      </c>
      <c r="E158" s="30">
        <v>11774.832083972587</v>
      </c>
      <c r="F158" s="58">
        <v>3657</v>
      </c>
      <c r="G158" s="58">
        <v>0.0021466420050352463</v>
      </c>
      <c r="H158" s="30">
        <v>5083.062207298349</v>
      </c>
      <c r="I158" s="15">
        <v>16857.894291270935</v>
      </c>
      <c r="J158" s="18">
        <v>5919783</v>
      </c>
      <c r="K158" s="17">
        <v>0.0028477216633229522</v>
      </c>
      <c r="L158" s="17">
        <v>388614.11</v>
      </c>
      <c r="M158" s="17">
        <v>1106.6648197199686</v>
      </c>
    </row>
    <row r="159" spans="1:13" ht="12.75">
      <c r="A159" s="44">
        <v>733</v>
      </c>
      <c r="B159" s="58" t="s">
        <v>154</v>
      </c>
      <c r="C159" s="57">
        <v>578781</v>
      </c>
      <c r="D159" s="58">
        <v>0.0014877973120450071</v>
      </c>
      <c r="E159" s="30">
        <v>5284.462619689493</v>
      </c>
      <c r="F159" s="58">
        <v>1750</v>
      </c>
      <c r="G159" s="58">
        <v>0.0010272418673261364</v>
      </c>
      <c r="H159" s="30">
        <v>2432.419705433992</v>
      </c>
      <c r="I159" s="15">
        <v>7716.882325123485</v>
      </c>
      <c r="J159" s="18">
        <v>5919783</v>
      </c>
      <c r="K159" s="17">
        <v>0.00130357520286191</v>
      </c>
      <c r="L159" s="17">
        <v>388614.11</v>
      </c>
      <c r="M159" s="17">
        <v>506.5877172782506</v>
      </c>
    </row>
    <row r="160" spans="1:13" ht="12.75">
      <c r="A160" s="44">
        <v>734</v>
      </c>
      <c r="B160" s="58" t="s">
        <v>155</v>
      </c>
      <c r="C160" s="57">
        <v>712288</v>
      </c>
      <c r="D160" s="58">
        <v>0.0018309864556747958</v>
      </c>
      <c r="E160" s="30">
        <v>6503.42583888101</v>
      </c>
      <c r="F160" s="58">
        <v>1726</v>
      </c>
      <c r="G160" s="58">
        <v>0.0010131539788599494</v>
      </c>
      <c r="H160" s="30">
        <v>2399.060806616612</v>
      </c>
      <c r="I160" s="15">
        <v>8902.486645497622</v>
      </c>
      <c r="J160" s="18">
        <v>5919783</v>
      </c>
      <c r="K160" s="17">
        <v>0.0015038535442089046</v>
      </c>
      <c r="L160" s="17">
        <v>388614.11</v>
      </c>
      <c r="M160" s="17">
        <v>584.4187066530891</v>
      </c>
    </row>
    <row r="161" spans="1:13" ht="12.75">
      <c r="A161" s="44">
        <v>735</v>
      </c>
      <c r="B161" s="58" t="s">
        <v>156</v>
      </c>
      <c r="C161" s="57">
        <v>968885</v>
      </c>
      <c r="D161" s="58">
        <v>0.002490587110981056</v>
      </c>
      <c r="E161" s="30">
        <v>8846.241610000769</v>
      </c>
      <c r="F161" s="58">
        <v>2119</v>
      </c>
      <c r="G161" s="58">
        <v>0.0012438431524937617</v>
      </c>
      <c r="H161" s="30">
        <v>2945.3127747512167</v>
      </c>
      <c r="I161" s="15">
        <v>11791.554384751986</v>
      </c>
      <c r="J161" s="18">
        <v>5919783</v>
      </c>
      <c r="K161" s="17">
        <v>0.0019918896325679483</v>
      </c>
      <c r="L161" s="17">
        <v>388614.11</v>
      </c>
      <c r="M161" s="17">
        <v>774.0764167786202</v>
      </c>
    </row>
    <row r="162" spans="1:13" ht="12.75">
      <c r="A162" s="44">
        <v>736</v>
      </c>
      <c r="B162" s="58" t="s">
        <v>157</v>
      </c>
      <c r="C162" s="57">
        <v>1195524</v>
      </c>
      <c r="D162" s="58">
        <v>0.0030731786179665453</v>
      </c>
      <c r="E162" s="30">
        <v>10915.530898460147</v>
      </c>
      <c r="F162" s="58">
        <v>4884</v>
      </c>
      <c r="G162" s="58">
        <v>0.002866885302869057</v>
      </c>
      <c r="H162" s="30">
        <v>6788.535909336924</v>
      </c>
      <c r="I162" s="15">
        <v>17704.06680779707</v>
      </c>
      <c r="J162" s="18">
        <v>5919783</v>
      </c>
      <c r="K162" s="17">
        <v>0.0029906614495492606</v>
      </c>
      <c r="L162" s="17">
        <v>388614.11</v>
      </c>
      <c r="M162" s="17">
        <v>1162.2132375278957</v>
      </c>
    </row>
    <row r="163" spans="1:13" ht="12.75">
      <c r="A163" s="44">
        <v>745</v>
      </c>
      <c r="B163" s="58" t="s">
        <v>158</v>
      </c>
      <c r="C163" s="57">
        <v>1412756</v>
      </c>
      <c r="D163" s="58">
        <v>0.0036315887691120755</v>
      </c>
      <c r="E163" s="30">
        <v>12898.931154861772</v>
      </c>
      <c r="F163" s="58">
        <v>5108</v>
      </c>
      <c r="G163" s="58">
        <v>0.0029983722618868026</v>
      </c>
      <c r="H163" s="30">
        <v>7099.885631632475</v>
      </c>
      <c r="I163" s="15">
        <v>19998.816786494248</v>
      </c>
      <c r="J163" s="18">
        <v>5919783</v>
      </c>
      <c r="K163" s="17">
        <v>0.003378302344274148</v>
      </c>
      <c r="L163" s="17">
        <v>388614.11</v>
      </c>
      <c r="M163" s="17">
        <v>1312.8559588310115</v>
      </c>
    </row>
    <row r="164" spans="1:13" ht="12.75">
      <c r="A164" s="44">
        <v>789</v>
      </c>
      <c r="B164" s="58" t="s">
        <v>159</v>
      </c>
      <c r="C164" s="57">
        <v>1014239</v>
      </c>
      <c r="D164" s="58">
        <v>0.0026071727613228768</v>
      </c>
      <c r="E164" s="30">
        <v>9260.338682388074</v>
      </c>
      <c r="F164" s="58">
        <v>3420</v>
      </c>
      <c r="G164" s="58">
        <v>0.002007524106431649</v>
      </c>
      <c r="H164" s="30">
        <v>4753.643081476715</v>
      </c>
      <c r="I164" s="15">
        <v>14013.98176386479</v>
      </c>
      <c r="J164" s="18">
        <v>5919783</v>
      </c>
      <c r="K164" s="17">
        <v>0.002367313424134768</v>
      </c>
      <c r="L164" s="17">
        <v>388614.11</v>
      </c>
      <c r="M164" s="17">
        <v>919.9713994111853</v>
      </c>
    </row>
    <row r="165" spans="1:13" ht="12.75">
      <c r="A165" s="44">
        <v>737</v>
      </c>
      <c r="B165" s="58" t="s">
        <v>160</v>
      </c>
      <c r="C165" s="57">
        <v>2377926</v>
      </c>
      <c r="D165" s="58">
        <v>0.006112626211022711</v>
      </c>
      <c r="E165" s="30">
        <v>21711.25358190362</v>
      </c>
      <c r="F165" s="58">
        <v>7879</v>
      </c>
      <c r="G165" s="58">
        <v>0.004624936384378645</v>
      </c>
      <c r="H165" s="30">
        <v>10951.448490922528</v>
      </c>
      <c r="I165" s="15">
        <v>32662.70207282615</v>
      </c>
      <c r="J165" s="18">
        <v>5919783</v>
      </c>
      <c r="K165" s="17">
        <v>0.005517550571165556</v>
      </c>
      <c r="L165" s="17">
        <v>388614.11</v>
      </c>
      <c r="M165" s="17">
        <v>2144.1980045934943</v>
      </c>
    </row>
    <row r="166" spans="1:13" ht="12.75">
      <c r="A166" s="44">
        <v>738</v>
      </c>
      <c r="B166" s="58" t="s">
        <v>161</v>
      </c>
      <c r="C166" s="57">
        <v>1462227</v>
      </c>
      <c r="D166" s="58">
        <v>0.0037587574578288414</v>
      </c>
      <c r="E166" s="30">
        <v>13350.61780362643</v>
      </c>
      <c r="F166" s="58">
        <v>3266</v>
      </c>
      <c r="G166" s="58">
        <v>0.0019171268221069495</v>
      </c>
      <c r="H166" s="30">
        <v>4539.590147398525</v>
      </c>
      <c r="I166" s="15">
        <v>17890.207951024953</v>
      </c>
      <c r="J166" s="18">
        <v>5919783</v>
      </c>
      <c r="K166" s="17">
        <v>0.0030221053628190346</v>
      </c>
      <c r="L166" s="17">
        <v>388614.11</v>
      </c>
      <c r="M166" s="17">
        <v>1174.4327858981462</v>
      </c>
    </row>
    <row r="167" spans="1:13" ht="12.75">
      <c r="A167" s="44">
        <v>739</v>
      </c>
      <c r="B167" s="58" t="s">
        <v>162</v>
      </c>
      <c r="C167" s="57">
        <v>267610</v>
      </c>
      <c r="D167" s="58">
        <v>0.0006879103472234996</v>
      </c>
      <c r="E167" s="30">
        <v>2443.3681161874792</v>
      </c>
      <c r="F167" s="58">
        <v>1217</v>
      </c>
      <c r="G167" s="58">
        <v>0.0007143733443062332</v>
      </c>
      <c r="H167" s="30">
        <v>1691.5741608646679</v>
      </c>
      <c r="I167" s="15">
        <v>4134.942277052147</v>
      </c>
      <c r="J167" s="18">
        <v>5919783</v>
      </c>
      <c r="K167" s="17">
        <v>0.0006984955828705456</v>
      </c>
      <c r="L167" s="17">
        <v>388614.11</v>
      </c>
      <c r="M167" s="17">
        <v>271.4452392761683</v>
      </c>
    </row>
    <row r="168" spans="1:13" ht="12.75">
      <c r="A168" s="44">
        <v>740</v>
      </c>
      <c r="B168" s="58" t="s">
        <v>163</v>
      </c>
      <c r="C168" s="57">
        <v>441160</v>
      </c>
      <c r="D168" s="58">
        <v>0.0011340328417515006</v>
      </c>
      <c r="E168" s="30">
        <v>4027.937215116282</v>
      </c>
      <c r="F168" s="58">
        <v>1227</v>
      </c>
      <c r="G168" s="58">
        <v>0.0007202432978338111</v>
      </c>
      <c r="H168" s="30">
        <v>1705.4737020385762</v>
      </c>
      <c r="I168" s="15">
        <v>5733.410917154858</v>
      </c>
      <c r="J168" s="18">
        <v>5919783</v>
      </c>
      <c r="K168" s="17">
        <v>0.0009685170752297606</v>
      </c>
      <c r="L168" s="17">
        <v>388614.11</v>
      </c>
      <c r="M168" s="17">
        <v>376.37940121021643</v>
      </c>
    </row>
    <row r="169" spans="1:13" ht="12.75">
      <c r="A169" s="44">
        <v>791</v>
      </c>
      <c r="B169" s="58" t="s">
        <v>164</v>
      </c>
      <c r="C169" s="57">
        <v>28392</v>
      </c>
      <c r="D169" s="58">
        <v>7.298363505986174E-05</v>
      </c>
      <c r="E169" s="30">
        <v>259.22838292588057</v>
      </c>
      <c r="F169" s="58">
        <v>304</v>
      </c>
      <c r="G169" s="58">
        <v>0.00017844658723836885</v>
      </c>
      <c r="H169" s="30">
        <v>422.5460516868192</v>
      </c>
      <c r="I169" s="15">
        <v>681.7744346126998</v>
      </c>
      <c r="J169" s="18">
        <v>5919783</v>
      </c>
      <c r="K169" s="17">
        <v>0.00011516882200119494</v>
      </c>
      <c r="L169" s="17">
        <v>388614.11</v>
      </c>
      <c r="M169" s="17">
        <v>44.75622926174279</v>
      </c>
    </row>
    <row r="170" spans="1:13" ht="12.75">
      <c r="A170" s="44">
        <v>741</v>
      </c>
      <c r="B170" s="58" t="s">
        <v>165</v>
      </c>
      <c r="C170" s="57">
        <v>3130495</v>
      </c>
      <c r="D170" s="58">
        <v>0.008047157813353124</v>
      </c>
      <c r="E170" s="30">
        <v>28582.458319510937</v>
      </c>
      <c r="F170" s="58">
        <v>12240</v>
      </c>
      <c r="G170" s="58">
        <v>0.0071848231177553765</v>
      </c>
      <c r="H170" s="30">
        <v>17013.038396864034</v>
      </c>
      <c r="I170" s="15">
        <v>45595.49671637497</v>
      </c>
      <c r="J170" s="18">
        <v>5919783</v>
      </c>
      <c r="K170" s="17">
        <v>0.007702224341056922</v>
      </c>
      <c r="L170" s="17">
        <v>388614.11</v>
      </c>
      <c r="M170" s="17">
        <v>2993.193057320172</v>
      </c>
    </row>
    <row r="171" spans="1:13" ht="12.75">
      <c r="A171" s="44">
        <v>742</v>
      </c>
      <c r="B171" s="58" t="s">
        <v>166</v>
      </c>
      <c r="C171" s="57">
        <v>920410</v>
      </c>
      <c r="D171" s="58">
        <v>0.0023659787103919184</v>
      </c>
      <c r="E171" s="30">
        <v>8403.648771795215</v>
      </c>
      <c r="F171" s="58">
        <v>1939</v>
      </c>
      <c r="G171" s="58">
        <v>0.0011381839889973591</v>
      </c>
      <c r="H171" s="30">
        <v>2695.1210336208633</v>
      </c>
      <c r="I171" s="15">
        <v>11098.76980541608</v>
      </c>
      <c r="J171" s="18">
        <v>5919783</v>
      </c>
      <c r="K171" s="17">
        <v>0.0018748609206479493</v>
      </c>
      <c r="L171" s="17">
        <v>388614.11</v>
      </c>
      <c r="M171" s="17">
        <v>728.5974080513834</v>
      </c>
    </row>
    <row r="172" spans="1:13" ht="12.75">
      <c r="A172" s="44">
        <v>743</v>
      </c>
      <c r="B172" s="58" t="s">
        <v>167</v>
      </c>
      <c r="C172" s="57">
        <v>547617</v>
      </c>
      <c r="D172" s="58">
        <v>0.001407688055810662</v>
      </c>
      <c r="E172" s="30">
        <v>4999.924956773808</v>
      </c>
      <c r="F172" s="58">
        <v>1913</v>
      </c>
      <c r="G172" s="58">
        <v>0.0011229221098256565</v>
      </c>
      <c r="H172" s="30">
        <v>2658.982226568701</v>
      </c>
      <c r="I172" s="15">
        <v>7658.90718334251</v>
      </c>
      <c r="J172" s="18">
        <v>5919783</v>
      </c>
      <c r="K172" s="17">
        <v>0.0012937817456049503</v>
      </c>
      <c r="L172" s="17">
        <v>388614.11</v>
      </c>
      <c r="M172" s="17">
        <v>502.78184160251413</v>
      </c>
    </row>
    <row r="173" spans="1:13" ht="12.75">
      <c r="A173" s="44">
        <v>744</v>
      </c>
      <c r="B173" s="58" t="s">
        <v>168</v>
      </c>
      <c r="C173" s="57">
        <v>604715</v>
      </c>
      <c r="D173" s="58">
        <v>0.0015544624850388946</v>
      </c>
      <c r="E173" s="30">
        <v>5521.248646837978</v>
      </c>
      <c r="F173" s="58">
        <v>2810</v>
      </c>
      <c r="G173" s="58">
        <v>0.0016494569412493962</v>
      </c>
      <c r="H173" s="30">
        <v>3905.7710698682963</v>
      </c>
      <c r="I173" s="15">
        <v>9427.019716706274</v>
      </c>
      <c r="J173" s="18">
        <v>5919783</v>
      </c>
      <c r="K173" s="17">
        <v>0.0015924603514531318</v>
      </c>
      <c r="L173" s="17">
        <v>388614.11</v>
      </c>
      <c r="M173" s="17">
        <v>618.852562190246</v>
      </c>
    </row>
    <row r="174" spans="1:13" ht="12.75">
      <c r="A174" s="44">
        <v>792</v>
      </c>
      <c r="B174" s="58" t="s">
        <v>169</v>
      </c>
      <c r="C174" s="57">
        <v>3571480</v>
      </c>
      <c r="D174" s="58">
        <v>0.009180740805283003</v>
      </c>
      <c r="E174" s="30">
        <v>32608.797726547058</v>
      </c>
      <c r="F174" s="58">
        <v>8263</v>
      </c>
      <c r="G174" s="58">
        <v>0.004850342599837637</v>
      </c>
      <c r="H174" s="30">
        <v>11485.190872000614</v>
      </c>
      <c r="I174" s="15">
        <v>44093.98859854767</v>
      </c>
      <c r="J174" s="18">
        <v>5919783</v>
      </c>
      <c r="K174" s="17">
        <v>0.007448581915679624</v>
      </c>
      <c r="L174" s="17">
        <v>388614.11</v>
      </c>
      <c r="M174" s="17">
        <v>2894.6240319239323</v>
      </c>
    </row>
    <row r="175" spans="1:13" ht="12.75">
      <c r="A175" s="44">
        <v>793</v>
      </c>
      <c r="B175" s="58" t="s">
        <v>170</v>
      </c>
      <c r="C175" s="57">
        <v>674244</v>
      </c>
      <c r="D175" s="58">
        <v>0.001733191675024705</v>
      </c>
      <c r="E175" s="30">
        <v>6156.071492585145</v>
      </c>
      <c r="F175" s="58">
        <v>2185</v>
      </c>
      <c r="G175" s="58">
        <v>0.001282584845775776</v>
      </c>
      <c r="H175" s="30">
        <v>3037.049746499013</v>
      </c>
      <c r="I175" s="15">
        <v>9193.121239084157</v>
      </c>
      <c r="J175" s="18">
        <v>5919783</v>
      </c>
      <c r="K175" s="17">
        <v>0.0015529490251727398</v>
      </c>
      <c r="L175" s="17">
        <v>388614.11</v>
      </c>
      <c r="M175" s="17">
        <v>603.4979032928719</v>
      </c>
    </row>
    <row r="176" spans="1:13" ht="12.75">
      <c r="A176" s="44">
        <v>746</v>
      </c>
      <c r="B176" s="58" t="s">
        <v>171</v>
      </c>
      <c r="C176" s="57">
        <v>2452020</v>
      </c>
      <c r="D176" s="58">
        <v>0.006303090054926817</v>
      </c>
      <c r="E176" s="30">
        <v>22387.75639271336</v>
      </c>
      <c r="F176" s="58">
        <v>10703</v>
      </c>
      <c r="G176" s="58">
        <v>0.00628261126056665</v>
      </c>
      <c r="H176" s="30">
        <v>14876.678918434296</v>
      </c>
      <c r="I176" s="15">
        <v>37264.43531114765</v>
      </c>
      <c r="J176" s="18">
        <v>5919783</v>
      </c>
      <c r="K176" s="17">
        <v>0.006294898868953077</v>
      </c>
      <c r="L176" s="17">
        <v>388614.11</v>
      </c>
      <c r="M176" s="17">
        <v>2446.2865214982066</v>
      </c>
    </row>
    <row r="177" spans="1:13" ht="12.75">
      <c r="A177" s="44">
        <v>747</v>
      </c>
      <c r="B177" s="58" t="s">
        <v>172</v>
      </c>
      <c r="C177" s="57">
        <v>1989413</v>
      </c>
      <c r="D177" s="58">
        <v>0.005113926189607803</v>
      </c>
      <c r="E177" s="30">
        <v>18164.000949624013</v>
      </c>
      <c r="F177" s="58">
        <v>13866</v>
      </c>
      <c r="G177" s="58">
        <v>0.008139277561339546</v>
      </c>
      <c r="H177" s="30">
        <v>19273.103791741563</v>
      </c>
      <c r="I177" s="15">
        <v>37437.104741365576</v>
      </c>
      <c r="J177" s="18">
        <v>5919783</v>
      </c>
      <c r="K177" s="17">
        <v>0.0063240670716081275</v>
      </c>
      <c r="L177" s="17">
        <v>388614.11</v>
      </c>
      <c r="M177" s="17">
        <v>2457.621696613299</v>
      </c>
    </row>
    <row r="178" spans="1:13" ht="12.75">
      <c r="A178" s="44">
        <v>748</v>
      </c>
      <c r="B178" s="58" t="s">
        <v>173</v>
      </c>
      <c r="C178" s="57">
        <v>2161840</v>
      </c>
      <c r="D178" s="58">
        <v>0.005557161933566199</v>
      </c>
      <c r="E178" s="30">
        <v>19738.3166858441</v>
      </c>
      <c r="F178" s="58">
        <v>6247</v>
      </c>
      <c r="G178" s="58">
        <v>0.003666959968677928</v>
      </c>
      <c r="H178" s="30">
        <v>8683.043371340656</v>
      </c>
      <c r="I178" s="15">
        <v>28421.360057184756</v>
      </c>
      <c r="J178" s="18">
        <v>5919783</v>
      </c>
      <c r="K178" s="17">
        <v>0.004801081400650118</v>
      </c>
      <c r="L178" s="17">
        <v>388614.11</v>
      </c>
      <c r="M178" s="17">
        <v>1865.7679755511988</v>
      </c>
    </row>
    <row r="179" spans="1:13" ht="12.75">
      <c r="A179" s="44">
        <v>749</v>
      </c>
      <c r="B179" s="58" t="s">
        <v>174</v>
      </c>
      <c r="C179" s="57">
        <v>407035</v>
      </c>
      <c r="D179" s="58">
        <v>0.0010463121265353208</v>
      </c>
      <c r="E179" s="30">
        <v>3716.3646394842144</v>
      </c>
      <c r="F179" s="58">
        <v>1109</v>
      </c>
      <c r="G179" s="58">
        <v>0.0006509778462083916</v>
      </c>
      <c r="H179" s="30">
        <v>1541.4591161864557</v>
      </c>
      <c r="I179" s="15">
        <v>5257.82375567067</v>
      </c>
      <c r="J179" s="18">
        <v>5919783</v>
      </c>
      <c r="K179" s="17">
        <v>0.0008881784612156679</v>
      </c>
      <c r="L179" s="17">
        <v>388614.11</v>
      </c>
      <c r="M179" s="17">
        <v>345.1586822264963</v>
      </c>
    </row>
    <row r="180" spans="1:13" ht="12.75">
      <c r="A180" s="44">
        <v>750</v>
      </c>
      <c r="B180" s="58" t="s">
        <v>175</v>
      </c>
      <c r="C180" s="57">
        <v>1215356</v>
      </c>
      <c r="D180" s="58">
        <v>0.0031241581703230956</v>
      </c>
      <c r="E180" s="30">
        <v>11096.60364043627</v>
      </c>
      <c r="F180" s="58">
        <v>3852</v>
      </c>
      <c r="G180" s="58">
        <v>0.0022611060988230154</v>
      </c>
      <c r="H180" s="30">
        <v>5354.103260189564</v>
      </c>
      <c r="I180" s="15">
        <v>16450.70690062583</v>
      </c>
      <c r="J180" s="18">
        <v>5919783</v>
      </c>
      <c r="K180" s="17">
        <v>0.0027789374881859404</v>
      </c>
      <c r="L180" s="17">
        <v>388614.11</v>
      </c>
      <c r="M180" s="17">
        <v>1079.9343187170148</v>
      </c>
    </row>
    <row r="181" spans="1:13" ht="12.75">
      <c r="A181" s="44">
        <v>751</v>
      </c>
      <c r="B181" s="58" t="s">
        <v>176</v>
      </c>
      <c r="C181" s="57">
        <v>1517525</v>
      </c>
      <c r="D181" s="58">
        <v>0.0039009048603203967</v>
      </c>
      <c r="E181" s="30">
        <v>13855.506896294624</v>
      </c>
      <c r="F181" s="58">
        <v>5050</v>
      </c>
      <c r="G181" s="58">
        <v>0.0029643265314268506</v>
      </c>
      <c r="H181" s="30">
        <v>7019.2682928238055</v>
      </c>
      <c r="I181" s="15">
        <v>20874.77518911843</v>
      </c>
      <c r="J181" s="18">
        <v>5919783</v>
      </c>
      <c r="K181" s="17">
        <v>0.003526273714613936</v>
      </c>
      <c r="L181" s="17">
        <v>388614.11</v>
      </c>
      <c r="M181" s="17">
        <v>1370.3597212210886</v>
      </c>
    </row>
    <row r="182" spans="1:13" ht="12.75">
      <c r="A182" s="44">
        <v>752</v>
      </c>
      <c r="B182" s="58" t="s">
        <v>177</v>
      </c>
      <c r="C182" s="57">
        <v>119317</v>
      </c>
      <c r="D182" s="58">
        <v>0.00030671274952231346</v>
      </c>
      <c r="E182" s="30">
        <v>1089.4038097198963</v>
      </c>
      <c r="F182" s="58">
        <v>410</v>
      </c>
      <c r="G182" s="58">
        <v>0.0002406680946306948</v>
      </c>
      <c r="H182" s="30">
        <v>569.8811881302496</v>
      </c>
      <c r="I182" s="15">
        <v>1659.2849978501458</v>
      </c>
      <c r="J182" s="18">
        <v>5919783</v>
      </c>
      <c r="K182" s="17">
        <v>0.0002802949023385056</v>
      </c>
      <c r="L182" s="17">
        <v>388614.11</v>
      </c>
      <c r="M182" s="17">
        <v>108.92655400981528</v>
      </c>
    </row>
    <row r="183" spans="1:13" ht="12.75">
      <c r="A183" s="44">
        <v>753</v>
      </c>
      <c r="B183" s="58" t="s">
        <v>178</v>
      </c>
      <c r="C183" s="57">
        <v>332380</v>
      </c>
      <c r="D183" s="58">
        <v>0.0008544061926316162</v>
      </c>
      <c r="E183" s="30">
        <v>3034.7397124860595</v>
      </c>
      <c r="F183" s="58">
        <v>936</v>
      </c>
      <c r="G183" s="58">
        <v>0.0005494276501812935</v>
      </c>
      <c r="H183" s="30">
        <v>1300.997053877838</v>
      </c>
      <c r="I183" s="15">
        <v>4335.736766363898</v>
      </c>
      <c r="J183" s="18">
        <v>5919783</v>
      </c>
      <c r="K183" s="17">
        <v>0.0007324148142531403</v>
      </c>
      <c r="L183" s="17">
        <v>388614.11</v>
      </c>
      <c r="M183" s="17">
        <v>284.6267311917994</v>
      </c>
    </row>
    <row r="184" spans="1:13" ht="12.75">
      <c r="A184" s="44">
        <v>754</v>
      </c>
      <c r="B184" s="58" t="s">
        <v>179</v>
      </c>
      <c r="C184" s="57">
        <v>770563</v>
      </c>
      <c r="D184" s="58">
        <v>0.001980786446274734</v>
      </c>
      <c r="E184" s="30">
        <v>7035.4959295757735</v>
      </c>
      <c r="F184" s="58">
        <v>3899</v>
      </c>
      <c r="G184" s="58">
        <v>0.002288694880402632</v>
      </c>
      <c r="H184" s="30">
        <v>5419.431103706935</v>
      </c>
      <c r="I184" s="15">
        <v>12454.927033282707</v>
      </c>
      <c r="J184" s="18">
        <v>5919783</v>
      </c>
      <c r="K184" s="17">
        <v>0.0021039499308137997</v>
      </c>
      <c r="L184" s="17">
        <v>388614.11</v>
      </c>
      <c r="M184" s="17">
        <v>817.6246298477663</v>
      </c>
    </row>
    <row r="185" spans="1:13" ht="12.75">
      <c r="A185" s="44">
        <v>755</v>
      </c>
      <c r="B185" s="58" t="s">
        <v>180</v>
      </c>
      <c r="C185" s="57">
        <v>1812832</v>
      </c>
      <c r="D185" s="58">
        <v>0.004660012296169318</v>
      </c>
      <c r="E185" s="30">
        <v>16551.757814746758</v>
      </c>
      <c r="F185" s="58">
        <v>12280</v>
      </c>
      <c r="G185" s="58">
        <v>0.0072083029318656885</v>
      </c>
      <c r="H185" s="30">
        <v>17068.63656155967</v>
      </c>
      <c r="I185" s="15">
        <v>33620.39437630643</v>
      </c>
      <c r="J185" s="18">
        <v>5919783</v>
      </c>
      <c r="K185" s="17">
        <v>0.005679328849774803</v>
      </c>
      <c r="L185" s="17">
        <v>388614.11</v>
      </c>
      <c r="M185" s="17">
        <v>2207.0673263525587</v>
      </c>
    </row>
    <row r="186" spans="1:13" ht="12.75">
      <c r="A186" s="44">
        <v>756</v>
      </c>
      <c r="B186" s="58" t="s">
        <v>181</v>
      </c>
      <c r="C186" s="57">
        <v>491562</v>
      </c>
      <c r="D186" s="58">
        <v>0.0012635947315192927</v>
      </c>
      <c r="E186" s="30">
        <v>4488.124202867417</v>
      </c>
      <c r="F186" s="58">
        <v>1336</v>
      </c>
      <c r="G186" s="58">
        <v>0.0007842257912844104</v>
      </c>
      <c r="H186" s="30">
        <v>1856.9787008341793</v>
      </c>
      <c r="I186" s="15">
        <v>6345.102903701596</v>
      </c>
      <c r="J186" s="18">
        <v>5919783</v>
      </c>
      <c r="K186" s="17">
        <v>0.0010718472119166523</v>
      </c>
      <c r="L186" s="17">
        <v>388614.11</v>
      </c>
      <c r="M186" s="17">
        <v>416.53495031497124</v>
      </c>
    </row>
    <row r="187" spans="1:13" ht="12.75">
      <c r="A187" s="44">
        <v>757</v>
      </c>
      <c r="B187" s="58" t="s">
        <v>182</v>
      </c>
      <c r="C187" s="57">
        <v>504909</v>
      </c>
      <c r="D187" s="58">
        <v>0.0012979041347717575</v>
      </c>
      <c r="E187" s="30">
        <v>4609.986742558589</v>
      </c>
      <c r="F187" s="58">
        <v>1714</v>
      </c>
      <c r="G187" s="58">
        <v>0.0010061100346268558</v>
      </c>
      <c r="H187" s="30">
        <v>2382.381357207921</v>
      </c>
      <c r="I187" s="15">
        <v>6992.368099766511</v>
      </c>
      <c r="J187" s="18">
        <v>5919783</v>
      </c>
      <c r="K187" s="17">
        <v>0.0011811865569677994</v>
      </c>
      <c r="L187" s="17">
        <v>388614.11</v>
      </c>
      <c r="M187" s="17">
        <v>459.0257625800057</v>
      </c>
    </row>
    <row r="188" spans="1:13" ht="12.75">
      <c r="A188" s="44">
        <v>758</v>
      </c>
      <c r="B188" s="58" t="s">
        <v>183</v>
      </c>
      <c r="C188" s="57">
        <v>465548</v>
      </c>
      <c r="D188" s="58">
        <v>0.001196723912892664</v>
      </c>
      <c r="E188" s="30">
        <v>4250.607749168001</v>
      </c>
      <c r="F188" s="58">
        <v>1882</v>
      </c>
      <c r="G188" s="58">
        <v>0.001104725253890165</v>
      </c>
      <c r="H188" s="30">
        <v>2615.8936489295847</v>
      </c>
      <c r="I188" s="15">
        <v>6866.5013980975855</v>
      </c>
      <c r="J188" s="18">
        <v>5919783</v>
      </c>
      <c r="K188" s="17">
        <v>0.0011599245104250587</v>
      </c>
      <c r="L188" s="17">
        <v>388614.11</v>
      </c>
      <c r="M188" s="17">
        <v>450.7630312860199</v>
      </c>
    </row>
    <row r="189" spans="1:13" ht="12.75">
      <c r="A189" s="44">
        <v>759</v>
      </c>
      <c r="B189" s="58" t="s">
        <v>184</v>
      </c>
      <c r="C189" s="57">
        <v>1262078</v>
      </c>
      <c r="D189" s="58">
        <v>0.003244260360984791</v>
      </c>
      <c r="E189" s="30">
        <v>11523.191006844518</v>
      </c>
      <c r="F189" s="58">
        <v>4320</v>
      </c>
      <c r="G189" s="58">
        <v>0.0025358199239136625</v>
      </c>
      <c r="H189" s="30">
        <v>6004.601787128484</v>
      </c>
      <c r="I189" s="15">
        <v>17527.792793973</v>
      </c>
      <c r="J189" s="18">
        <v>5919783</v>
      </c>
      <c r="K189" s="17">
        <v>0.0029608843422086585</v>
      </c>
      <c r="L189" s="17">
        <v>388614.11</v>
      </c>
      <c r="M189" s="17">
        <v>1150.6414334603533</v>
      </c>
    </row>
    <row r="190" spans="1:13" ht="12.75">
      <c r="A190" s="44"/>
      <c r="B190" s="58" t="s">
        <v>227</v>
      </c>
      <c r="C190" s="57">
        <v>187779</v>
      </c>
      <c r="D190" s="58">
        <v>0.0004826991408814377</v>
      </c>
      <c r="E190" s="30">
        <v>1714.484591344003</v>
      </c>
      <c r="F190" s="58">
        <v>409</v>
      </c>
      <c r="G190" s="58">
        <v>0.000240081099277937</v>
      </c>
      <c r="H190" s="30">
        <v>568.4912340128587</v>
      </c>
      <c r="I190" s="15">
        <v>2282.9758253568616</v>
      </c>
      <c r="J190" s="18">
        <v>5919783</v>
      </c>
      <c r="K190" s="17">
        <v>0.00038565194456568114</v>
      </c>
      <c r="L190" s="17">
        <v>388614.11</v>
      </c>
      <c r="M190" s="17">
        <v>149.8697872071615</v>
      </c>
    </row>
    <row r="191" spans="1:13" ht="12.75">
      <c r="A191" s="44"/>
      <c r="B191" s="58" t="s">
        <v>228</v>
      </c>
      <c r="C191" s="57">
        <v>38604</v>
      </c>
      <c r="D191" s="58">
        <v>9.923430007927948E-05</v>
      </c>
      <c r="E191" s="30">
        <v>352.46733215239135</v>
      </c>
      <c r="F191" s="58">
        <v>1561</v>
      </c>
      <c r="G191" s="58">
        <v>0.0009162997456549137</v>
      </c>
      <c r="H191" s="30">
        <v>2169.718377247121</v>
      </c>
      <c r="I191" s="15">
        <v>2522.1857093995127</v>
      </c>
      <c r="J191" s="18">
        <v>5919783</v>
      </c>
      <c r="K191" s="17">
        <v>0.00042606050076489507</v>
      </c>
      <c r="L191" s="17">
        <v>388614.11</v>
      </c>
      <c r="M191" s="17">
        <v>165.573122310904</v>
      </c>
    </row>
    <row r="192" spans="1:13" ht="12.75">
      <c r="A192" s="44"/>
      <c r="B192" s="58" t="s">
        <v>234</v>
      </c>
      <c r="C192" s="57">
        <v>29917</v>
      </c>
      <c r="D192" s="58">
        <v>7.69037549339914E-05</v>
      </c>
      <c r="E192" s="30">
        <v>273.15213905302795</v>
      </c>
      <c r="F192" s="58">
        <v>128</v>
      </c>
      <c r="G192" s="58">
        <v>7.51354051529974E-05</v>
      </c>
      <c r="H192" s="30">
        <v>177.91412702602915</v>
      </c>
      <c r="I192" s="15">
        <v>451.0662660790571</v>
      </c>
      <c r="J192" s="18">
        <v>5919783</v>
      </c>
      <c r="K192" s="17">
        <v>7.6196419037498E-05</v>
      </c>
      <c r="L192" s="17">
        <v>388614.11</v>
      </c>
      <c r="M192" s="17">
        <v>29.611003569444343</v>
      </c>
    </row>
    <row r="193" spans="1:13" ht="12.75">
      <c r="A193" s="44"/>
      <c r="B193" s="58" t="s">
        <v>235</v>
      </c>
      <c r="C193" s="57">
        <v>0</v>
      </c>
      <c r="D193" s="58">
        <v>0</v>
      </c>
      <c r="E193" s="30">
        <v>0</v>
      </c>
      <c r="F193" s="58">
        <v>172</v>
      </c>
      <c r="G193" s="58">
        <v>0.00010096320067434027</v>
      </c>
      <c r="H193" s="30">
        <v>239.07210819122668</v>
      </c>
      <c r="I193" s="15">
        <v>239.07210819122668</v>
      </c>
      <c r="J193" s="18">
        <v>5919783</v>
      </c>
      <c r="K193" s="17">
        <v>4.038528239822755E-05</v>
      </c>
      <c r="L193" s="17">
        <v>388614.11</v>
      </c>
      <c r="M193" s="17">
        <v>15.694290576285864</v>
      </c>
    </row>
    <row r="194" spans="1:13" ht="12.75">
      <c r="A194" s="44"/>
      <c r="B194" s="58" t="s">
        <v>236</v>
      </c>
      <c r="C194" s="57">
        <v>69867</v>
      </c>
      <c r="D194" s="58">
        <v>0.00017959804278414203</v>
      </c>
      <c r="E194" s="30">
        <v>637.9088979248556</v>
      </c>
      <c r="F194" s="58">
        <v>60</v>
      </c>
      <c r="G194" s="58">
        <v>3.5219721165467536E-05</v>
      </c>
      <c r="H194" s="30">
        <v>83.39724704345116</v>
      </c>
      <c r="I194" s="15">
        <v>721.3061449683069</v>
      </c>
      <c r="J194" s="18">
        <v>5919783</v>
      </c>
      <c r="K194" s="17">
        <v>0.0001218467205585588</v>
      </c>
      <c r="L194" s="17">
        <v>388614.11</v>
      </c>
      <c r="M194" s="17">
        <v>47.351354866283025</v>
      </c>
    </row>
    <row r="195" spans="1:13" ht="13.5" thickBot="1">
      <c r="A195" s="42"/>
      <c r="B195" s="41" t="s">
        <v>185</v>
      </c>
      <c r="C195" s="38">
        <v>389018716</v>
      </c>
      <c r="D195" s="41">
        <v>1</v>
      </c>
      <c r="E195" s="28">
        <v>3551869.9871999985</v>
      </c>
      <c r="F195" s="41">
        <v>1703591</v>
      </c>
      <c r="G195" s="41">
        <v>1</v>
      </c>
      <c r="H195" s="28">
        <v>2367913.3248000005</v>
      </c>
      <c r="I195" s="14">
        <v>5919783.311999998</v>
      </c>
      <c r="J195" s="18">
        <v>5919783</v>
      </c>
      <c r="K195" s="17">
        <v>1.0000000527046342</v>
      </c>
      <c r="L195" s="17"/>
      <c r="M195" s="17"/>
    </row>
    <row r="196" ht="13.5" thickTop="1"/>
    <row r="198" spans="11:12" ht="12.75">
      <c r="K198" s="84"/>
      <c r="L198" s="84"/>
    </row>
  </sheetData>
  <sheetProtection/>
  <mergeCells count="1">
    <mergeCell ref="K198:L19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 Department of Education</dc:creator>
  <cp:keywords/>
  <dc:description/>
  <cp:lastModifiedBy> </cp:lastModifiedBy>
  <cp:lastPrinted>2009-06-02T18:00:58Z</cp:lastPrinted>
  <dcterms:created xsi:type="dcterms:W3CDTF">2003-07-02T14:35:59Z</dcterms:created>
  <dcterms:modified xsi:type="dcterms:W3CDTF">2009-08-17T13:27:52Z</dcterms:modified>
  <cp:category/>
  <cp:version/>
  <cp:contentType/>
  <cp:contentStatus/>
</cp:coreProperties>
</file>